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goettsche\Desktop\BST3_2020\2020_04_24_2\"/>
    </mc:Choice>
  </mc:AlternateContent>
  <bookViews>
    <workbookView xWindow="0" yWindow="0" windowWidth="28800" windowHeight="12300" tabRatio="343" activeTab="2"/>
  </bookViews>
  <sheets>
    <sheet name="Eingabedaten" sheetId="1" r:id="rId1"/>
    <sheet name="S1" sheetId="2" r:id="rId2"/>
    <sheet name="S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G10" i="3" s="1"/>
  <c r="G7" i="3" l="1"/>
  <c r="G9" i="3"/>
  <c r="G11" i="3"/>
  <c r="C7" i="3"/>
  <c r="C9" i="3"/>
  <c r="C11" i="3"/>
  <c r="C12" i="3" s="1"/>
  <c r="C6" i="3"/>
  <c r="C8" i="3"/>
  <c r="C10" i="3"/>
  <c r="G6" i="3"/>
  <c r="G8" i="3"/>
  <c r="C2" i="2"/>
  <c r="G11" i="2" s="1"/>
  <c r="J20" i="3" l="1"/>
  <c r="J18" i="3"/>
  <c r="J17" i="3"/>
  <c r="J21" i="3"/>
  <c r="J19" i="3"/>
  <c r="J16" i="3"/>
  <c r="E17" i="3"/>
  <c r="D17" i="3"/>
  <c r="E18" i="3"/>
  <c r="C16" i="3"/>
  <c r="G9" i="2"/>
  <c r="G10" i="2"/>
  <c r="G7" i="2"/>
  <c r="G8" i="2"/>
  <c r="C11" i="2"/>
  <c r="C12" i="2" s="1"/>
  <c r="G6" i="2"/>
  <c r="C10" i="2"/>
  <c r="C9" i="2"/>
  <c r="C8" i="2"/>
  <c r="C7" i="2"/>
  <c r="C6" i="2"/>
  <c r="I123" i="1"/>
  <c r="D124" i="1"/>
  <c r="D125" i="1"/>
  <c r="D126" i="1"/>
  <c r="D127" i="1"/>
  <c r="D128" i="1"/>
  <c r="D123" i="1"/>
  <c r="E115" i="1"/>
  <c r="D20" i="3" l="1"/>
  <c r="G17" i="3"/>
  <c r="G20" i="3"/>
  <c r="D18" i="3"/>
  <c r="H17" i="3"/>
  <c r="C19" i="3"/>
  <c r="F16" i="3"/>
  <c r="F19" i="3"/>
  <c r="H21" i="3"/>
  <c r="H18" i="3"/>
  <c r="E21" i="3"/>
  <c r="J21" i="2"/>
  <c r="J20" i="2"/>
  <c r="J18" i="2"/>
  <c r="J19" i="2"/>
  <c r="J17" i="2"/>
  <c r="J16" i="2"/>
  <c r="E17" i="2"/>
  <c r="D18" i="2" s="1"/>
  <c r="E18" i="2"/>
  <c r="E21" i="2" s="1"/>
  <c r="D17" i="2"/>
  <c r="D20" i="2" s="1"/>
  <c r="C16" i="2"/>
  <c r="F19" i="2" s="1"/>
  <c r="H20" i="3" l="1"/>
  <c r="D21" i="3"/>
  <c r="G18" i="3"/>
  <c r="H17" i="2"/>
  <c r="G18" i="2" s="1"/>
  <c r="H21" i="2"/>
  <c r="H18" i="2"/>
  <c r="G20" i="2"/>
  <c r="G17" i="2"/>
  <c r="F16" i="2"/>
  <c r="C19" i="2"/>
  <c r="G21" i="3" l="1"/>
  <c r="E20" i="3"/>
  <c r="D21" i="2"/>
  <c r="G21" i="2"/>
  <c r="H20" i="2"/>
  <c r="E20" i="2" l="1"/>
</calcChain>
</file>

<file path=xl/comments1.xml><?xml version="1.0" encoding="utf-8"?>
<comments xmlns="http://schemas.openxmlformats.org/spreadsheetml/2006/main">
  <authors>
    <author>Göttsche, Jens</author>
  </authors>
  <commentList>
    <comment ref="C34" authorId="0" shapeId="0">
      <text>
        <r>
          <rPr>
            <b/>
            <sz val="9"/>
            <color indexed="81"/>
            <rFont val="Segoe UI"/>
            <family val="2"/>
          </rPr>
          <t xml:space="preserve">Hinweis: 
</t>
        </r>
        <r>
          <rPr>
            <sz val="9"/>
            <color indexed="81"/>
            <rFont val="Segoe UI"/>
            <family val="2"/>
          </rPr>
          <t xml:space="preserve">frei/gehalten =  0/1
</t>
        </r>
      </text>
    </comment>
    <comment ref="D34" authorId="0" shapeId="0">
      <text>
        <r>
          <rPr>
            <b/>
            <sz val="9"/>
            <color indexed="81"/>
            <rFont val="Segoe UI"/>
            <family val="2"/>
          </rPr>
          <t xml:space="preserve">Hinweis: 
</t>
        </r>
        <r>
          <rPr>
            <sz val="9"/>
            <color indexed="81"/>
            <rFont val="Segoe UI"/>
            <family val="2"/>
          </rPr>
          <t xml:space="preserve">frei/gehalten =  0/1
</t>
        </r>
      </text>
    </comment>
    <comment ref="E34" authorId="0" shapeId="0">
      <text>
        <r>
          <rPr>
            <b/>
            <sz val="9"/>
            <color indexed="81"/>
            <rFont val="Segoe UI"/>
            <family val="2"/>
          </rPr>
          <t xml:space="preserve">Hinweis: 
</t>
        </r>
        <r>
          <rPr>
            <sz val="9"/>
            <color indexed="81"/>
            <rFont val="Segoe UI"/>
            <family val="2"/>
          </rPr>
          <t>frei/eingespannt =  0/1</t>
        </r>
      </text>
    </comment>
  </commentList>
</comments>
</file>

<file path=xl/sharedStrings.xml><?xml version="1.0" encoding="utf-8"?>
<sst xmlns="http://schemas.openxmlformats.org/spreadsheetml/2006/main" count="115" uniqueCount="65">
  <si>
    <t>Stab</t>
  </si>
  <si>
    <t>°</t>
  </si>
  <si>
    <t>kNm²</t>
  </si>
  <si>
    <t>kN</t>
  </si>
  <si>
    <t>m</t>
  </si>
  <si>
    <t>Stab-Kenndaten</t>
  </si>
  <si>
    <t>qa =</t>
  </si>
  <si>
    <t>qe =</t>
  </si>
  <si>
    <t>Länge l =</t>
  </si>
  <si>
    <t>EA =</t>
  </si>
  <si>
    <t>Stab i =</t>
  </si>
  <si>
    <t>Anfang a =</t>
  </si>
  <si>
    <t>Ende e =</t>
  </si>
  <si>
    <t>Neigung =</t>
  </si>
  <si>
    <t>EI =</t>
  </si>
  <si>
    <r>
      <t>[K</t>
    </r>
    <r>
      <rPr>
        <vertAlign val="subscript"/>
        <sz val="11"/>
        <color theme="1"/>
        <rFont val="Calibri"/>
        <family val="2"/>
        <scheme val="minor"/>
      </rPr>
      <t>e</t>
    </r>
    <r>
      <rPr>
        <vertAlign val="super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]</t>
    </r>
  </si>
  <si>
    <t>Steifigkeitsmatrix K des i-ten Stab-Elementes mit zugehörigem Lastvektor s0</t>
  </si>
  <si>
    <t>Knoten a</t>
  </si>
  <si>
    <t>Knoten e</t>
  </si>
  <si>
    <t>EA [kN]</t>
  </si>
  <si>
    <t>EI [kNm²]</t>
  </si>
  <si>
    <r>
      <t xml:space="preserve">Neigung </t>
    </r>
    <r>
      <rPr>
        <sz val="11"/>
        <color theme="1"/>
        <rFont val="Symbol"/>
        <family val="1"/>
        <charset val="2"/>
      </rPr>
      <t>b°</t>
    </r>
  </si>
  <si>
    <t>Geometrie- und Stabdaten</t>
  </si>
  <si>
    <t>q(e) [kN/m]</t>
  </si>
  <si>
    <t>q(a) [kN/m]</t>
  </si>
  <si>
    <t>C° (konst. üb. Länge)</t>
  </si>
  <si>
    <t>C°/m (konst. üb. Länge)</t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</si>
  <si>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</si>
  <si>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t>rad</t>
  </si>
  <si>
    <t>1/C°</t>
  </si>
  <si>
    <t>kN/m  || Stab</t>
  </si>
  <si>
    <t>Knoten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</si>
  <si>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t/h [°C/m]</t>
    </r>
  </si>
  <si>
    <t>T [°C]</t>
  </si>
  <si>
    <r>
      <t>[s</t>
    </r>
    <r>
      <rPr>
        <vertAlign val="subscript"/>
        <sz val="11"/>
        <color theme="1"/>
        <rFont val="Calibri"/>
        <family val="2"/>
        <scheme val="minor"/>
      </rPr>
      <t>e</t>
    </r>
    <r>
      <rPr>
        <vertAlign val="superscript"/>
        <sz val="11"/>
        <color theme="1"/>
        <rFont val="Calibri"/>
        <family val="2"/>
        <scheme val="minor"/>
      </rPr>
      <t>i0</t>
    </r>
    <r>
      <rPr>
        <sz val="11"/>
        <color theme="1"/>
        <rFont val="Calibri"/>
        <family val="2"/>
        <scheme val="minor"/>
      </rPr>
      <t>]</t>
    </r>
  </si>
  <si>
    <t>Daten für Knotenlasten</t>
  </si>
  <si>
    <t>Daten für feste Auflagerbedingungen</t>
  </si>
  <si>
    <t>Art</t>
  </si>
  <si>
    <t>Kennnummer</t>
  </si>
  <si>
    <t>Daten für elastische Auflagerbedingungen</t>
  </si>
  <si>
    <t>Feder</t>
  </si>
  <si>
    <t>Lastgröße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</si>
  <si>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t/h = (t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-t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)/h =</t>
    </r>
  </si>
  <si>
    <r>
      <t>T = (t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+t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)/2 = </t>
    </r>
  </si>
  <si>
    <t>zugehörige Lastdaten</t>
  </si>
  <si>
    <r>
      <t>c</t>
    </r>
    <r>
      <rPr>
        <vertAlign val="subscript"/>
        <sz val="11"/>
        <color theme="1"/>
        <rFont val="Calibri"/>
        <family val="2"/>
        <scheme val="minor"/>
      </rPr>
      <t>phi</t>
    </r>
    <r>
      <rPr>
        <sz val="11"/>
        <color theme="1"/>
        <rFont val="Calibri"/>
        <family val="2"/>
        <scheme val="minor"/>
      </rPr>
      <t xml:space="preserve"> [kNm/rad]</t>
    </r>
  </si>
  <si>
    <r>
      <t>c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[kN/m]</t>
    </r>
  </si>
  <si>
    <r>
      <t>c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[kN/m]</t>
    </r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</si>
  <si>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[kN]</t>
    </r>
  </si>
  <si>
    <r>
      <t>F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[kN]</t>
    </r>
  </si>
  <si>
    <r>
      <t>M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[kNm]</t>
    </r>
  </si>
  <si>
    <t>Daten für Knotenlasten (Punktlasten mit Bezug auf glob. KS)</t>
  </si>
  <si>
    <t>Daten für elastische Auflagerbedingungen (mit Bezug auf glob. KS)</t>
  </si>
  <si>
    <t>Daten für starre Auflagerbedingungen (mit Bezug auf glob. KS)</t>
  </si>
  <si>
    <t>Daten für Stablasten (mit Bezug auf lokales KS des jeweiligen Stabes)</t>
  </si>
  <si>
    <t>starr in x ?</t>
  </si>
  <si>
    <t>starr in z ?</t>
  </si>
  <si>
    <t>eingespannt ?</t>
  </si>
  <si>
    <t>Schritt 1</t>
  </si>
  <si>
    <t>n(a) [kN/m]</t>
  </si>
  <si>
    <t>n(e) [kN/m]</t>
  </si>
  <si>
    <t>Länge l [m]</t>
  </si>
  <si>
    <t>na =</t>
  </si>
  <si>
    <t>ne =</t>
  </si>
  <si>
    <r>
      <t xml:space="preserve">kN/m </t>
    </r>
    <r>
      <rPr>
        <sz val="11"/>
        <color theme="1"/>
        <rFont val="Symbol"/>
        <family val="1"/>
        <charset val="2"/>
      </rPr>
      <t xml:space="preserve"> ^</t>
    </r>
    <r>
      <rPr>
        <sz val="11"/>
        <color theme="1"/>
        <rFont val="Calibri"/>
        <family val="2"/>
        <scheme val="minor"/>
      </rPr>
      <t xml:space="preserve"> Stab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</si>
</sst>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right"/>
    </xf>
    <xf numFmtId="166" fontId="0" fillId="0" borderId="1" xfId="0" applyNumberFormat="1" applyBorder="1"/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11" fontId="0" fillId="4" borderId="1" xfId="0" applyNumberFormat="1" applyFill="1" applyBorder="1"/>
    <xf numFmtId="0" fontId="0" fillId="2" borderId="1" xfId="0" applyFill="1" applyBorder="1" applyAlignment="1">
      <alignment horizontal="right"/>
    </xf>
    <xf numFmtId="165" fontId="0" fillId="2" borderId="2" xfId="0" applyNumberFormat="1" applyFill="1" applyBorder="1"/>
    <xf numFmtId="165" fontId="0" fillId="2" borderId="1" xfId="0" applyNumberFormat="1" applyFill="1" applyBorder="1"/>
    <xf numFmtId="165" fontId="0" fillId="2" borderId="6" xfId="0" applyNumberFormat="1" applyFill="1" applyBorder="1"/>
    <xf numFmtId="165" fontId="0" fillId="2" borderId="8" xfId="0" applyNumberFormat="1" applyFill="1" applyBorder="1"/>
    <xf numFmtId="165" fontId="0" fillId="2" borderId="9" xfId="0" applyNumberFormat="1" applyFill="1" applyBorder="1"/>
    <xf numFmtId="0" fontId="2" fillId="3" borderId="13" xfId="0" applyFont="1" applyFill="1" applyBorder="1" applyAlignment="1">
      <alignment horizontal="center"/>
    </xf>
    <xf numFmtId="2" fontId="0" fillId="0" borderId="0" xfId="0" applyNumberFormat="1"/>
    <xf numFmtId="0" fontId="8" fillId="0" borderId="0" xfId="0" applyFon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right"/>
    </xf>
  </cellXfs>
  <cellStyles count="1">
    <cellStyle name="Standard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9" tint="0.39997558519241921"/>
  </sheetPr>
  <dimension ref="B2:I128"/>
  <sheetViews>
    <sheetView zoomScaleNormal="100" workbookViewId="0">
      <selection activeCell="A8" sqref="A8:XFD9"/>
    </sheetView>
  </sheetViews>
  <sheetFormatPr baseColWidth="10" defaultRowHeight="15" x14ac:dyDescent="0.25"/>
  <cols>
    <col min="1" max="1" width="4.85546875" customWidth="1"/>
    <col min="2" max="11" width="12.7109375" customWidth="1"/>
  </cols>
  <sheetData>
    <row r="2" spans="2:8" x14ac:dyDescent="0.25">
      <c r="B2" s="2" t="s">
        <v>22</v>
      </c>
    </row>
    <row r="4" spans="2:8" x14ac:dyDescent="0.25">
      <c r="B4" s="5" t="s">
        <v>0</v>
      </c>
      <c r="C4" s="5" t="s">
        <v>17</v>
      </c>
      <c r="D4" s="5" t="s">
        <v>18</v>
      </c>
      <c r="E4" s="5" t="s">
        <v>61</v>
      </c>
      <c r="F4" s="5" t="s">
        <v>19</v>
      </c>
      <c r="G4" s="5" t="s">
        <v>20</v>
      </c>
      <c r="H4" s="5" t="s">
        <v>21</v>
      </c>
    </row>
    <row r="5" spans="2:8" x14ac:dyDescent="0.25">
      <c r="B5" s="28">
        <v>1</v>
      </c>
      <c r="C5">
        <v>2</v>
      </c>
      <c r="D5">
        <v>3</v>
      </c>
      <c r="E5">
        <v>3</v>
      </c>
      <c r="F5">
        <v>60000</v>
      </c>
      <c r="G5">
        <v>9000</v>
      </c>
      <c r="H5">
        <v>0</v>
      </c>
    </row>
    <row r="6" spans="2:8" x14ac:dyDescent="0.25">
      <c r="B6" s="28">
        <v>2</v>
      </c>
      <c r="C6">
        <v>1</v>
      </c>
      <c r="D6">
        <v>2</v>
      </c>
      <c r="E6">
        <v>4</v>
      </c>
      <c r="F6">
        <v>80000</v>
      </c>
      <c r="G6">
        <v>12000</v>
      </c>
      <c r="H6">
        <v>0</v>
      </c>
    </row>
    <row r="7" spans="2:8" x14ac:dyDescent="0.25">
      <c r="B7" s="28">
        <v>3</v>
      </c>
    </row>
    <row r="9" spans="2:8" x14ac:dyDescent="0.25">
      <c r="B9" s="2" t="s">
        <v>54</v>
      </c>
    </row>
    <row r="11" spans="2:8" x14ac:dyDescent="0.25">
      <c r="B11" s="5" t="s">
        <v>0</v>
      </c>
      <c r="C11" s="5" t="s">
        <v>59</v>
      </c>
      <c r="D11" s="5" t="s">
        <v>60</v>
      </c>
      <c r="E11" s="5" t="s">
        <v>24</v>
      </c>
      <c r="F11" s="5" t="s">
        <v>23</v>
      </c>
      <c r="G11" s="5" t="s">
        <v>33</v>
      </c>
      <c r="H11" s="19" t="s">
        <v>32</v>
      </c>
    </row>
    <row r="12" spans="2:8" x14ac:dyDescent="0.25">
      <c r="B12" s="28">
        <v>1</v>
      </c>
      <c r="C12" s="26">
        <v>0</v>
      </c>
      <c r="D12" s="26">
        <v>0</v>
      </c>
      <c r="E12" s="26">
        <v>20</v>
      </c>
      <c r="F12" s="26">
        <v>0</v>
      </c>
      <c r="G12" s="26">
        <v>0</v>
      </c>
      <c r="H12" s="26">
        <v>0</v>
      </c>
    </row>
    <row r="13" spans="2:8" x14ac:dyDescent="0.25">
      <c r="B13" s="28">
        <v>2</v>
      </c>
      <c r="C13" s="26">
        <v>0</v>
      </c>
      <c r="D13" s="26">
        <v>0</v>
      </c>
      <c r="E13" s="26">
        <v>20</v>
      </c>
      <c r="F13" s="26">
        <v>20</v>
      </c>
      <c r="G13" s="26">
        <v>0</v>
      </c>
      <c r="H13" s="26">
        <v>0</v>
      </c>
    </row>
    <row r="14" spans="2:8" x14ac:dyDescent="0.25">
      <c r="B14" s="28">
        <v>3</v>
      </c>
    </row>
    <row r="15" spans="2:8" x14ac:dyDescent="0.25">
      <c r="B15" s="4"/>
      <c r="C15" s="6"/>
      <c r="D15" s="6"/>
      <c r="E15" s="6"/>
      <c r="F15" s="6"/>
      <c r="G15" s="6"/>
      <c r="H15" s="6"/>
    </row>
    <row r="16" spans="2:8" x14ac:dyDescent="0.25">
      <c r="B16" s="2" t="s">
        <v>51</v>
      </c>
      <c r="C16" s="6"/>
      <c r="D16" s="6"/>
      <c r="E16" s="6"/>
      <c r="F16" s="6"/>
      <c r="G16" s="6"/>
      <c r="H16" s="6"/>
    </row>
    <row r="17" spans="2:8" x14ac:dyDescent="0.25">
      <c r="B17" s="2"/>
      <c r="C17" s="6"/>
      <c r="D17" s="6"/>
      <c r="E17" s="6"/>
      <c r="F17" s="6"/>
      <c r="G17" s="6"/>
      <c r="H17" s="6"/>
    </row>
    <row r="18" spans="2:8" ht="18" x14ac:dyDescent="0.35">
      <c r="B18" s="5" t="s">
        <v>31</v>
      </c>
      <c r="C18" s="5" t="s">
        <v>48</v>
      </c>
      <c r="D18" s="5" t="s">
        <v>49</v>
      </c>
      <c r="E18" s="5" t="s">
        <v>50</v>
      </c>
      <c r="F18" s="6"/>
      <c r="G18" s="6"/>
      <c r="H18" s="6"/>
    </row>
    <row r="19" spans="2:8" x14ac:dyDescent="0.25">
      <c r="B19" s="28">
        <v>1</v>
      </c>
      <c r="C19" s="6">
        <v>0</v>
      </c>
      <c r="D19" s="6">
        <v>0</v>
      </c>
      <c r="E19" s="6">
        <v>0</v>
      </c>
      <c r="F19" s="6"/>
      <c r="G19" s="6"/>
      <c r="H19" s="6"/>
    </row>
    <row r="20" spans="2:8" x14ac:dyDescent="0.25">
      <c r="B20" s="28">
        <v>2</v>
      </c>
      <c r="C20" s="6">
        <v>0</v>
      </c>
      <c r="D20" s="6">
        <v>0</v>
      </c>
      <c r="E20" s="6">
        <v>0</v>
      </c>
      <c r="F20" s="6"/>
      <c r="G20" s="6"/>
      <c r="H20" s="6"/>
    </row>
    <row r="21" spans="2:8" x14ac:dyDescent="0.25">
      <c r="B21" s="28">
        <v>3</v>
      </c>
      <c r="C21" s="6">
        <v>100</v>
      </c>
      <c r="D21" s="6">
        <v>0</v>
      </c>
      <c r="E21" s="6">
        <v>0</v>
      </c>
      <c r="F21" s="6"/>
      <c r="G21" s="6"/>
      <c r="H21" s="6"/>
    </row>
    <row r="22" spans="2:8" x14ac:dyDescent="0.25">
      <c r="B22" s="28">
        <v>4</v>
      </c>
      <c r="C22" s="6"/>
      <c r="D22" s="6"/>
      <c r="E22" s="6"/>
      <c r="F22" s="6"/>
      <c r="G22" s="6"/>
      <c r="H22" s="6"/>
    </row>
    <row r="23" spans="2:8" x14ac:dyDescent="0.25">
      <c r="B23" s="4"/>
      <c r="C23" s="6"/>
      <c r="D23" s="6"/>
      <c r="E23" s="6"/>
      <c r="F23" s="6"/>
      <c r="G23" s="6"/>
      <c r="H23" s="6"/>
    </row>
    <row r="24" spans="2:8" x14ac:dyDescent="0.25">
      <c r="B24" s="2" t="s">
        <v>52</v>
      </c>
      <c r="C24" s="6"/>
      <c r="D24" s="6"/>
      <c r="E24" s="6"/>
      <c r="F24" s="6"/>
      <c r="G24" s="6"/>
      <c r="H24" s="6"/>
    </row>
    <row r="25" spans="2:8" x14ac:dyDescent="0.25">
      <c r="B25" s="4"/>
      <c r="C25" s="6"/>
      <c r="D25" s="6"/>
      <c r="E25" s="6"/>
      <c r="F25" s="6"/>
      <c r="G25" s="6"/>
      <c r="H25" s="6"/>
    </row>
    <row r="26" spans="2:8" ht="18" x14ac:dyDescent="0.35">
      <c r="B26" s="5" t="s">
        <v>31</v>
      </c>
      <c r="C26" s="5" t="s">
        <v>47</v>
      </c>
      <c r="D26" s="5" t="s">
        <v>46</v>
      </c>
      <c r="E26" s="5" t="s">
        <v>45</v>
      </c>
      <c r="F26" s="6"/>
      <c r="G26" s="6"/>
      <c r="H26" s="6"/>
    </row>
    <row r="27" spans="2:8" x14ac:dyDescent="0.25">
      <c r="B27" s="28">
        <v>1</v>
      </c>
      <c r="C27" s="6">
        <v>0</v>
      </c>
      <c r="D27" s="6">
        <v>0</v>
      </c>
      <c r="E27" s="6">
        <v>0</v>
      </c>
      <c r="F27" s="6"/>
      <c r="G27" s="6"/>
      <c r="H27" s="6"/>
    </row>
    <row r="28" spans="2:8" x14ac:dyDescent="0.25">
      <c r="B28" s="28">
        <v>2</v>
      </c>
      <c r="C28" s="6">
        <v>0</v>
      </c>
      <c r="D28" s="6">
        <v>0</v>
      </c>
      <c r="E28" s="6">
        <v>0</v>
      </c>
      <c r="F28" s="6"/>
      <c r="G28" s="6"/>
      <c r="H28" s="6"/>
    </row>
    <row r="29" spans="2:8" x14ac:dyDescent="0.25">
      <c r="B29" s="28">
        <v>3</v>
      </c>
      <c r="C29" s="6">
        <v>0</v>
      </c>
      <c r="D29" s="6">
        <v>0</v>
      </c>
      <c r="E29" s="6">
        <v>0</v>
      </c>
      <c r="F29" s="6"/>
      <c r="G29" s="6"/>
      <c r="H29" s="6"/>
    </row>
    <row r="30" spans="2:8" x14ac:dyDescent="0.25">
      <c r="B30" s="28">
        <v>4</v>
      </c>
      <c r="C30" s="6"/>
      <c r="D30" s="6"/>
      <c r="E30" s="6"/>
      <c r="F30" s="6"/>
      <c r="G30" s="6"/>
      <c r="H30" s="6"/>
    </row>
    <row r="31" spans="2:8" x14ac:dyDescent="0.25">
      <c r="B31" s="4"/>
      <c r="C31" s="6"/>
      <c r="D31" s="6"/>
      <c r="E31" s="6"/>
      <c r="F31" s="6"/>
      <c r="G31" s="6"/>
      <c r="H31" s="6"/>
    </row>
    <row r="32" spans="2:8" x14ac:dyDescent="0.25">
      <c r="B32" s="2" t="s">
        <v>53</v>
      </c>
      <c r="C32" s="6"/>
      <c r="D32" s="6"/>
      <c r="E32" s="6"/>
      <c r="F32" s="6"/>
      <c r="G32" s="6"/>
      <c r="H32" s="6"/>
    </row>
    <row r="33" spans="2:8" x14ac:dyDescent="0.25">
      <c r="B33" s="4"/>
      <c r="C33" s="6"/>
      <c r="D33" s="6"/>
      <c r="E33" s="6"/>
      <c r="F33" s="6"/>
      <c r="G33" s="6"/>
      <c r="H33" s="6"/>
    </row>
    <row r="34" spans="2:8" x14ac:dyDescent="0.25">
      <c r="B34" s="5" t="s">
        <v>31</v>
      </c>
      <c r="C34" s="5" t="s">
        <v>55</v>
      </c>
      <c r="D34" s="5" t="s">
        <v>56</v>
      </c>
      <c r="E34" s="5" t="s">
        <v>57</v>
      </c>
      <c r="F34" s="6"/>
      <c r="G34" s="6"/>
      <c r="H34" s="6"/>
    </row>
    <row r="35" spans="2:8" x14ac:dyDescent="0.25">
      <c r="B35" s="28">
        <v>1</v>
      </c>
      <c r="C35" s="29">
        <v>1</v>
      </c>
      <c r="D35" s="29">
        <v>1</v>
      </c>
      <c r="E35" s="29">
        <v>1</v>
      </c>
      <c r="F35" s="6"/>
      <c r="G35" s="6"/>
      <c r="H35" s="6"/>
    </row>
    <row r="36" spans="2:8" x14ac:dyDescent="0.25">
      <c r="B36" s="28">
        <v>2</v>
      </c>
      <c r="C36" s="29">
        <v>0</v>
      </c>
      <c r="D36" s="29">
        <v>0</v>
      </c>
      <c r="E36" s="29">
        <v>0</v>
      </c>
      <c r="F36" s="6"/>
      <c r="G36" s="6"/>
      <c r="H36" s="6"/>
    </row>
    <row r="37" spans="2:8" x14ac:dyDescent="0.25">
      <c r="B37" s="28">
        <v>3</v>
      </c>
      <c r="C37" s="29">
        <v>0</v>
      </c>
      <c r="D37" s="29">
        <v>1</v>
      </c>
      <c r="E37" s="29">
        <v>0</v>
      </c>
      <c r="F37" s="6"/>
      <c r="G37" s="6"/>
      <c r="H37" s="6"/>
    </row>
    <row r="38" spans="2:8" x14ac:dyDescent="0.25">
      <c r="B38" s="28">
        <v>4</v>
      </c>
      <c r="C38" s="29"/>
      <c r="D38" s="29"/>
      <c r="E38" s="29"/>
      <c r="F38" s="6"/>
      <c r="G38" s="6"/>
      <c r="H38" s="6"/>
    </row>
    <row r="39" spans="2:8" x14ac:dyDescent="0.25">
      <c r="B39" s="4"/>
      <c r="C39" s="6"/>
      <c r="D39" s="6"/>
      <c r="E39" s="6"/>
      <c r="F39" s="6"/>
      <c r="G39" s="6"/>
      <c r="H39" s="6"/>
    </row>
    <row r="40" spans="2:8" x14ac:dyDescent="0.25">
      <c r="B40" s="4"/>
      <c r="C40" s="6"/>
      <c r="D40" s="6"/>
      <c r="E40" s="6"/>
      <c r="F40" s="6"/>
      <c r="G40" s="6"/>
      <c r="H40" s="6"/>
    </row>
    <row r="41" spans="2:8" x14ac:dyDescent="0.25">
      <c r="B41" s="4"/>
      <c r="C41" s="6"/>
      <c r="D41" s="6"/>
      <c r="E41" s="6"/>
      <c r="F41" s="6"/>
      <c r="G41" s="6"/>
      <c r="H41" s="6"/>
    </row>
    <row r="42" spans="2:8" x14ac:dyDescent="0.25">
      <c r="B42" s="4"/>
      <c r="C42" s="6"/>
      <c r="D42" s="6"/>
      <c r="E42" s="6"/>
      <c r="F42" s="6"/>
      <c r="G42" s="6"/>
      <c r="H42" s="6"/>
    </row>
    <row r="43" spans="2:8" x14ac:dyDescent="0.25">
      <c r="B43" s="4"/>
      <c r="C43" s="6"/>
      <c r="D43" s="6"/>
      <c r="E43" s="6"/>
      <c r="F43" s="6"/>
      <c r="G43" s="6"/>
      <c r="H43" s="6"/>
    </row>
    <row r="44" spans="2:8" x14ac:dyDescent="0.25">
      <c r="B44" s="4"/>
      <c r="C44" s="6"/>
      <c r="D44" s="6"/>
      <c r="E44" s="6"/>
      <c r="F44" s="6"/>
      <c r="G44" s="6"/>
      <c r="H44" s="6"/>
    </row>
    <row r="45" spans="2:8" x14ac:dyDescent="0.25">
      <c r="B45" s="4"/>
      <c r="C45" s="6"/>
      <c r="D45" s="6"/>
      <c r="E45" s="6"/>
      <c r="F45" s="6"/>
      <c r="G45" s="6"/>
      <c r="H45" s="6"/>
    </row>
    <row r="46" spans="2:8" x14ac:dyDescent="0.25">
      <c r="B46" s="4"/>
      <c r="C46" s="6"/>
      <c r="D46" s="6"/>
      <c r="E46" s="6"/>
      <c r="F46" s="6"/>
      <c r="G46" s="6"/>
      <c r="H46" s="6"/>
    </row>
    <row r="47" spans="2:8" x14ac:dyDescent="0.25">
      <c r="B47" s="4"/>
      <c r="C47" s="6"/>
      <c r="D47" s="6"/>
      <c r="E47" s="6"/>
      <c r="F47" s="6"/>
      <c r="G47" s="6"/>
      <c r="H47" s="6"/>
    </row>
    <row r="48" spans="2:8" x14ac:dyDescent="0.25">
      <c r="B48" s="4"/>
      <c r="C48" s="6"/>
      <c r="D48" s="6"/>
      <c r="E48" s="6"/>
      <c r="F48" s="6"/>
      <c r="G48" s="6"/>
      <c r="H48" s="6"/>
    </row>
    <row r="49" spans="2:8" x14ac:dyDescent="0.25">
      <c r="B49" s="4"/>
      <c r="C49" s="6"/>
      <c r="D49" s="6"/>
      <c r="E49" s="6"/>
      <c r="F49" s="6"/>
      <c r="G49" s="6"/>
      <c r="H49" s="6"/>
    </row>
    <row r="50" spans="2:8" x14ac:dyDescent="0.25">
      <c r="B50" s="4"/>
      <c r="C50" s="6"/>
      <c r="D50" s="6"/>
      <c r="E50" s="6"/>
      <c r="F50" s="6"/>
      <c r="G50" s="6"/>
      <c r="H50" s="6"/>
    </row>
    <row r="51" spans="2:8" x14ac:dyDescent="0.25">
      <c r="B51" s="4"/>
      <c r="C51" s="6"/>
      <c r="D51" s="6"/>
      <c r="E51" s="6"/>
      <c r="F51" s="6"/>
      <c r="G51" s="6"/>
      <c r="H51" s="6"/>
    </row>
    <row r="52" spans="2:8" x14ac:dyDescent="0.25">
      <c r="B52" s="4"/>
      <c r="C52" s="6"/>
      <c r="D52" s="6"/>
      <c r="E52" s="6"/>
      <c r="F52" s="6"/>
      <c r="G52" s="6"/>
      <c r="H52" s="6"/>
    </row>
    <row r="53" spans="2:8" x14ac:dyDescent="0.25">
      <c r="B53" s="4"/>
      <c r="C53" s="6"/>
      <c r="D53" s="6"/>
      <c r="E53" s="6"/>
      <c r="F53" s="6"/>
      <c r="G53" s="6"/>
      <c r="H53" s="6"/>
    </row>
    <row r="54" spans="2:8" x14ac:dyDescent="0.25">
      <c r="B54" s="4"/>
      <c r="C54" s="6"/>
      <c r="D54" s="6"/>
      <c r="E54" s="6"/>
      <c r="F54" s="6"/>
      <c r="G54" s="6"/>
      <c r="H54" s="6"/>
    </row>
    <row r="55" spans="2:8" x14ac:dyDescent="0.25">
      <c r="B55" s="4"/>
      <c r="C55" s="6"/>
      <c r="D55" s="6"/>
      <c r="E55" s="6"/>
      <c r="F55" s="6"/>
      <c r="G55" s="6"/>
      <c r="H55" s="6"/>
    </row>
    <row r="56" spans="2:8" x14ac:dyDescent="0.25">
      <c r="B56" s="4"/>
      <c r="C56" s="6"/>
      <c r="D56" s="6"/>
      <c r="E56" s="6"/>
      <c r="F56" s="6"/>
      <c r="G56" s="6"/>
      <c r="H56" s="6"/>
    </row>
    <row r="57" spans="2:8" x14ac:dyDescent="0.25">
      <c r="B57" s="4"/>
      <c r="C57" s="6"/>
      <c r="D57" s="6"/>
      <c r="E57" s="6"/>
      <c r="F57" s="6"/>
      <c r="G57" s="6"/>
      <c r="H57" s="6"/>
    </row>
    <row r="58" spans="2:8" x14ac:dyDescent="0.25">
      <c r="B58" s="4"/>
      <c r="C58" s="6"/>
      <c r="D58" s="6"/>
      <c r="E58" s="6"/>
      <c r="F58" s="6"/>
      <c r="G58" s="6"/>
      <c r="H58" s="6"/>
    </row>
    <row r="59" spans="2:8" x14ac:dyDescent="0.25">
      <c r="B59" s="4"/>
      <c r="C59" s="6"/>
      <c r="D59" s="6"/>
      <c r="E59" s="6"/>
      <c r="F59" s="6"/>
      <c r="G59" s="6"/>
      <c r="H59" s="6"/>
    </row>
    <row r="60" spans="2:8" x14ac:dyDescent="0.25">
      <c r="B60" s="4"/>
      <c r="C60" s="6"/>
      <c r="D60" s="6"/>
      <c r="E60" s="6"/>
      <c r="F60" s="6"/>
      <c r="G60" s="6"/>
      <c r="H60" s="6"/>
    </row>
    <row r="61" spans="2:8" x14ac:dyDescent="0.25">
      <c r="B61" s="4"/>
      <c r="C61" s="6"/>
      <c r="D61" s="6"/>
      <c r="E61" s="6"/>
      <c r="F61" s="6"/>
      <c r="G61" s="6"/>
      <c r="H61" s="6"/>
    </row>
    <row r="62" spans="2:8" x14ac:dyDescent="0.25">
      <c r="B62" s="4"/>
      <c r="C62" s="6"/>
      <c r="D62" s="6"/>
      <c r="E62" s="6"/>
      <c r="F62" s="6"/>
      <c r="G62" s="6"/>
      <c r="H62" s="6"/>
    </row>
    <row r="63" spans="2:8" x14ac:dyDescent="0.25">
      <c r="B63" s="4"/>
      <c r="C63" s="6"/>
      <c r="D63" s="6"/>
      <c r="E63" s="6"/>
      <c r="F63" s="6"/>
      <c r="G63" s="6"/>
      <c r="H63" s="6"/>
    </row>
    <row r="64" spans="2:8" x14ac:dyDescent="0.25">
      <c r="B64" s="4"/>
      <c r="C64" s="6"/>
      <c r="D64" s="6"/>
      <c r="E64" s="6"/>
      <c r="F64" s="6"/>
      <c r="G64" s="6"/>
      <c r="H64" s="6"/>
    </row>
    <row r="65" spans="2:8" x14ac:dyDescent="0.25">
      <c r="B65" s="4"/>
      <c r="C65" s="6"/>
      <c r="D65" s="6"/>
      <c r="E65" s="6"/>
      <c r="F65" s="6"/>
      <c r="G65" s="6"/>
      <c r="H65" s="6"/>
    </row>
    <row r="66" spans="2:8" x14ac:dyDescent="0.25">
      <c r="B66" s="4"/>
      <c r="C66" s="6"/>
      <c r="D66" s="6"/>
      <c r="E66" s="6"/>
      <c r="F66" s="6"/>
      <c r="G66" s="6"/>
      <c r="H66" s="6"/>
    </row>
    <row r="67" spans="2:8" x14ac:dyDescent="0.25">
      <c r="B67" s="4"/>
      <c r="C67" s="6"/>
      <c r="D67" s="6"/>
      <c r="E67" s="6"/>
      <c r="F67" s="6"/>
      <c r="G67" s="6"/>
      <c r="H67" s="6"/>
    </row>
    <row r="68" spans="2:8" x14ac:dyDescent="0.25">
      <c r="B68" s="4"/>
      <c r="C68" s="6"/>
      <c r="D68" s="6"/>
      <c r="E68" s="6"/>
      <c r="F68" s="6"/>
      <c r="G68" s="6"/>
      <c r="H68" s="6"/>
    </row>
    <row r="69" spans="2:8" x14ac:dyDescent="0.25">
      <c r="B69" s="4"/>
      <c r="C69" s="6"/>
      <c r="D69" s="6"/>
      <c r="E69" s="6"/>
      <c r="F69" s="6"/>
      <c r="G69" s="6"/>
      <c r="H69" s="6"/>
    </row>
    <row r="70" spans="2:8" x14ac:dyDescent="0.25">
      <c r="B70" s="4"/>
      <c r="C70" s="6"/>
      <c r="D70" s="6"/>
      <c r="E70" s="6"/>
      <c r="F70" s="6"/>
      <c r="G70" s="6"/>
      <c r="H70" s="6"/>
    </row>
    <row r="71" spans="2:8" x14ac:dyDescent="0.25">
      <c r="B71" s="4"/>
      <c r="C71" s="6"/>
      <c r="D71" s="6"/>
      <c r="E71" s="6"/>
      <c r="F71" s="6"/>
      <c r="G71" s="6"/>
      <c r="H71" s="6"/>
    </row>
    <row r="72" spans="2:8" x14ac:dyDescent="0.25">
      <c r="B72" s="4"/>
      <c r="C72" s="6"/>
      <c r="D72" s="6"/>
      <c r="E72" s="6"/>
      <c r="F72" s="6"/>
      <c r="G72" s="6"/>
      <c r="H72" s="6"/>
    </row>
    <row r="73" spans="2:8" x14ac:dyDescent="0.25">
      <c r="B73" s="4"/>
      <c r="C73" s="6"/>
      <c r="D73" s="6"/>
      <c r="E73" s="6"/>
      <c r="F73" s="6"/>
      <c r="G73" s="6"/>
      <c r="H73" s="6"/>
    </row>
    <row r="74" spans="2:8" x14ac:dyDescent="0.25">
      <c r="B74" s="4"/>
      <c r="C74" s="6"/>
      <c r="D74" s="6"/>
      <c r="E74" s="6"/>
      <c r="F74" s="6"/>
      <c r="G74" s="6"/>
      <c r="H74" s="6"/>
    </row>
    <row r="75" spans="2:8" x14ac:dyDescent="0.25">
      <c r="B75" s="4"/>
      <c r="C75" s="6"/>
      <c r="D75" s="6"/>
      <c r="E75" s="6"/>
      <c r="F75" s="6"/>
      <c r="G75" s="6"/>
      <c r="H75" s="6"/>
    </row>
    <row r="76" spans="2:8" x14ac:dyDescent="0.25">
      <c r="B76" s="4"/>
      <c r="C76" s="6"/>
      <c r="D76" s="6"/>
      <c r="E76" s="6"/>
      <c r="F76" s="6"/>
      <c r="G76" s="6"/>
      <c r="H76" s="6"/>
    </row>
    <row r="77" spans="2:8" x14ac:dyDescent="0.25">
      <c r="B77" s="4"/>
      <c r="C77" s="6"/>
      <c r="D77" s="6"/>
      <c r="E77" s="6"/>
      <c r="F77" s="6"/>
      <c r="G77" s="6"/>
      <c r="H77" s="6"/>
    </row>
    <row r="78" spans="2:8" x14ac:dyDescent="0.25">
      <c r="B78" s="4"/>
      <c r="C78" s="6"/>
      <c r="D78" s="6"/>
      <c r="E78" s="6"/>
      <c r="F78" s="6"/>
      <c r="G78" s="6"/>
      <c r="H78" s="6"/>
    </row>
    <row r="79" spans="2:8" x14ac:dyDescent="0.25">
      <c r="B79" s="4"/>
      <c r="C79" s="6"/>
      <c r="D79" s="6"/>
      <c r="E79" s="6"/>
      <c r="F79" s="6"/>
      <c r="G79" s="6"/>
      <c r="H79" s="6"/>
    </row>
    <row r="80" spans="2:8" x14ac:dyDescent="0.25">
      <c r="B80" s="4"/>
      <c r="C80" s="6"/>
      <c r="D80" s="6"/>
      <c r="E80" s="6"/>
      <c r="F80" s="6"/>
      <c r="G80" s="6"/>
      <c r="H80" s="6"/>
    </row>
    <row r="81" spans="2:8" x14ac:dyDescent="0.25">
      <c r="B81" s="4"/>
      <c r="C81" s="6"/>
      <c r="D81" s="6"/>
      <c r="E81" s="6"/>
      <c r="F81" s="6"/>
      <c r="G81" s="6"/>
      <c r="H81" s="6"/>
    </row>
    <row r="82" spans="2:8" x14ac:dyDescent="0.25">
      <c r="B82" s="4"/>
      <c r="C82" s="6"/>
      <c r="D82" s="6"/>
      <c r="E82" s="6"/>
      <c r="F82" s="6"/>
      <c r="G82" s="6"/>
      <c r="H82" s="6"/>
    </row>
    <row r="83" spans="2:8" x14ac:dyDescent="0.25">
      <c r="B83" s="4"/>
      <c r="C83" s="6"/>
      <c r="D83" s="6"/>
      <c r="E83" s="6"/>
      <c r="F83" s="6"/>
      <c r="G83" s="6"/>
      <c r="H83" s="6"/>
    </row>
    <row r="84" spans="2:8" x14ac:dyDescent="0.25">
      <c r="B84" s="4"/>
      <c r="C84" s="6"/>
      <c r="D84" s="6"/>
      <c r="E84" s="6"/>
      <c r="F84" s="6"/>
      <c r="G84" s="6"/>
      <c r="H84" s="6"/>
    </row>
    <row r="85" spans="2:8" x14ac:dyDescent="0.25">
      <c r="B85" s="4"/>
      <c r="C85" s="6"/>
      <c r="D85" s="6"/>
      <c r="E85" s="6"/>
      <c r="F85" s="6"/>
      <c r="G85" s="6"/>
      <c r="H85" s="6"/>
    </row>
    <row r="86" spans="2:8" x14ac:dyDescent="0.25">
      <c r="B86" s="4"/>
      <c r="C86" s="6"/>
      <c r="D86" s="6"/>
      <c r="E86" s="6"/>
      <c r="F86" s="6"/>
      <c r="G86" s="6"/>
      <c r="H86" s="6"/>
    </row>
    <row r="87" spans="2:8" x14ac:dyDescent="0.25">
      <c r="B87" s="4"/>
      <c r="C87" s="6"/>
      <c r="D87" s="6"/>
      <c r="E87" s="6"/>
      <c r="F87" s="6"/>
      <c r="G87" s="6"/>
      <c r="H87" s="6"/>
    </row>
    <row r="88" spans="2:8" x14ac:dyDescent="0.25">
      <c r="B88" s="4"/>
      <c r="C88" s="6"/>
      <c r="D88" s="6"/>
      <c r="E88" s="6"/>
      <c r="F88" s="6"/>
      <c r="G88" s="6"/>
      <c r="H88" s="6"/>
    </row>
    <row r="89" spans="2:8" x14ac:dyDescent="0.25">
      <c r="B89" s="4"/>
      <c r="C89" s="6"/>
      <c r="D89" s="6"/>
      <c r="E89" s="6"/>
      <c r="F89" s="6"/>
      <c r="G89" s="6"/>
      <c r="H89" s="6"/>
    </row>
    <row r="90" spans="2:8" x14ac:dyDescent="0.25">
      <c r="B90" s="4"/>
      <c r="C90" s="6"/>
      <c r="D90" s="6"/>
      <c r="E90" s="6"/>
      <c r="F90" s="6"/>
      <c r="G90" s="6"/>
      <c r="H90" s="6"/>
    </row>
    <row r="91" spans="2:8" x14ac:dyDescent="0.25">
      <c r="B91" s="4"/>
      <c r="C91" s="6"/>
      <c r="D91" s="6"/>
      <c r="E91" s="6"/>
      <c r="F91" s="6"/>
      <c r="G91" s="6"/>
      <c r="H91" s="6"/>
    </row>
    <row r="92" spans="2:8" x14ac:dyDescent="0.25">
      <c r="B92" s="4"/>
      <c r="C92" s="6"/>
      <c r="D92" s="6"/>
      <c r="E92" s="6"/>
      <c r="F92" s="6"/>
      <c r="G92" s="6"/>
      <c r="H92" s="6"/>
    </row>
    <row r="93" spans="2:8" x14ac:dyDescent="0.25">
      <c r="B93" s="4"/>
      <c r="C93" s="6"/>
      <c r="D93" s="6"/>
      <c r="E93" s="6"/>
      <c r="F93" s="6"/>
      <c r="G93" s="6"/>
      <c r="H93" s="6"/>
    </row>
    <row r="94" spans="2:8" x14ac:dyDescent="0.25">
      <c r="B94" s="4"/>
      <c r="C94" s="6"/>
      <c r="D94" s="6"/>
      <c r="E94" s="6"/>
      <c r="F94" s="6"/>
      <c r="G94" s="6"/>
      <c r="H94" s="6"/>
    </row>
    <row r="95" spans="2:8" x14ac:dyDescent="0.25">
      <c r="B95" s="4"/>
      <c r="C95" s="6"/>
      <c r="D95" s="6"/>
      <c r="E95" s="6"/>
      <c r="F95" s="6"/>
      <c r="G95" s="6"/>
      <c r="H95" s="6"/>
    </row>
    <row r="96" spans="2:8" x14ac:dyDescent="0.25">
      <c r="B96" s="4"/>
      <c r="C96" s="6"/>
      <c r="D96" s="6"/>
      <c r="E96" s="6"/>
      <c r="F96" s="6"/>
      <c r="G96" s="6"/>
      <c r="H96" s="6"/>
    </row>
    <row r="97" spans="2:8" x14ac:dyDescent="0.25">
      <c r="B97" s="4"/>
      <c r="C97" s="6"/>
      <c r="D97" s="6"/>
      <c r="E97" s="6"/>
      <c r="F97" s="6"/>
      <c r="G97" s="6"/>
      <c r="H97" s="6"/>
    </row>
    <row r="98" spans="2:8" x14ac:dyDescent="0.25">
      <c r="B98" s="4"/>
      <c r="C98" s="6"/>
      <c r="D98" s="6"/>
      <c r="E98" s="6"/>
      <c r="F98" s="6"/>
      <c r="G98" s="6"/>
      <c r="H98" s="6"/>
    </row>
    <row r="99" spans="2:8" x14ac:dyDescent="0.25">
      <c r="B99" s="4"/>
      <c r="C99" s="6"/>
      <c r="D99" s="6"/>
      <c r="E99" s="6"/>
      <c r="F99" s="6"/>
      <c r="G99" s="6"/>
      <c r="H99" s="6"/>
    </row>
    <row r="100" spans="2:8" x14ac:dyDescent="0.25">
      <c r="B100" s="4"/>
      <c r="C100" s="6"/>
      <c r="D100" s="6"/>
      <c r="E100" s="6"/>
      <c r="F100" s="6"/>
      <c r="G100" s="6"/>
      <c r="H100" s="6"/>
    </row>
    <row r="101" spans="2:8" x14ac:dyDescent="0.25">
      <c r="B101" s="4"/>
      <c r="C101" s="6"/>
      <c r="D101" s="6"/>
      <c r="E101" s="6"/>
      <c r="F101" s="6"/>
      <c r="G101" s="6"/>
      <c r="H101" s="6"/>
    </row>
    <row r="102" spans="2:8" x14ac:dyDescent="0.25">
      <c r="B102" s="4"/>
      <c r="C102" s="6"/>
      <c r="D102" s="6"/>
      <c r="E102" s="6"/>
      <c r="F102" s="6"/>
      <c r="G102" s="6"/>
      <c r="H102" s="6"/>
    </row>
    <row r="103" spans="2:8" x14ac:dyDescent="0.25">
      <c r="B103" s="4"/>
      <c r="C103" s="6"/>
      <c r="D103" s="6"/>
      <c r="E103" s="6"/>
      <c r="F103" s="6"/>
      <c r="G103" s="6"/>
      <c r="H103" s="6"/>
    </row>
    <row r="104" spans="2:8" x14ac:dyDescent="0.25">
      <c r="B104" s="4"/>
      <c r="C104" s="6"/>
      <c r="D104" s="6"/>
      <c r="E104" s="6"/>
      <c r="F104" s="6"/>
      <c r="G104" s="6"/>
      <c r="H104" s="6"/>
    </row>
    <row r="105" spans="2:8" x14ac:dyDescent="0.25">
      <c r="B105" s="4"/>
      <c r="C105" s="6"/>
      <c r="D105" s="6"/>
      <c r="E105" s="6"/>
      <c r="F105" s="6"/>
      <c r="G105" s="6"/>
      <c r="H105" s="6"/>
    </row>
    <row r="106" spans="2:8" x14ac:dyDescent="0.25">
      <c r="B106" s="4"/>
      <c r="C106" s="6"/>
      <c r="D106" s="6"/>
      <c r="E106" s="6"/>
      <c r="F106" s="6"/>
      <c r="G106" s="6"/>
      <c r="H106" s="6"/>
    </row>
    <row r="107" spans="2:8" x14ac:dyDescent="0.25">
      <c r="B107" s="4"/>
      <c r="C107" s="6"/>
      <c r="D107" s="6"/>
      <c r="E107" s="6"/>
      <c r="F107" s="6"/>
      <c r="G107" s="6"/>
      <c r="H107" s="6"/>
    </row>
    <row r="108" spans="2:8" x14ac:dyDescent="0.25">
      <c r="B108" s="4"/>
      <c r="C108" s="6"/>
      <c r="D108" s="6"/>
      <c r="E108" s="6"/>
      <c r="F108" s="6"/>
      <c r="G108" s="6"/>
      <c r="H108" s="6"/>
    </row>
    <row r="109" spans="2:8" x14ac:dyDescent="0.25">
      <c r="B109" s="4"/>
      <c r="C109" s="6"/>
      <c r="D109" s="6"/>
      <c r="E109" s="6"/>
      <c r="F109" s="6"/>
      <c r="G109" s="6"/>
      <c r="H109" s="6"/>
    </row>
    <row r="110" spans="2:8" x14ac:dyDescent="0.25">
      <c r="B110" s="4"/>
      <c r="C110" s="6"/>
      <c r="D110" s="6"/>
      <c r="E110" s="6"/>
      <c r="F110" s="6"/>
      <c r="G110" s="6"/>
      <c r="H110" s="6"/>
    </row>
    <row r="112" spans="2:8" x14ac:dyDescent="0.25">
      <c r="B112" s="2" t="s">
        <v>35</v>
      </c>
    </row>
    <row r="114" spans="2:9" x14ac:dyDescent="0.25">
      <c r="B114" s="5" t="s">
        <v>31</v>
      </c>
      <c r="C114" s="5" t="s">
        <v>37</v>
      </c>
      <c r="D114" s="5" t="s">
        <v>41</v>
      </c>
      <c r="E114" s="5" t="s">
        <v>38</v>
      </c>
    </row>
    <row r="115" spans="2:9" x14ac:dyDescent="0.25">
      <c r="B115">
        <v>2</v>
      </c>
      <c r="C115">
        <v>2</v>
      </c>
      <c r="D115">
        <v>12</v>
      </c>
      <c r="E115">
        <f>(B115-1)*3+C115</f>
        <v>5</v>
      </c>
    </row>
    <row r="120" spans="2:9" x14ac:dyDescent="0.25">
      <c r="B120" s="2" t="s">
        <v>36</v>
      </c>
      <c r="F120" s="2" t="s">
        <v>39</v>
      </c>
    </row>
    <row r="122" spans="2:9" x14ac:dyDescent="0.25">
      <c r="B122" s="5" t="s">
        <v>31</v>
      </c>
      <c r="C122" s="5" t="s">
        <v>37</v>
      </c>
      <c r="D122" s="5" t="s">
        <v>38</v>
      </c>
      <c r="F122" s="5" t="s">
        <v>31</v>
      </c>
      <c r="G122" s="5" t="s">
        <v>37</v>
      </c>
      <c r="H122" s="5" t="s">
        <v>40</v>
      </c>
      <c r="I122" s="5" t="s">
        <v>38</v>
      </c>
    </row>
    <row r="123" spans="2:9" x14ac:dyDescent="0.25">
      <c r="B123">
        <v>1</v>
      </c>
      <c r="C123">
        <v>1</v>
      </c>
      <c r="D123">
        <f>(B123-1)*3+C123</f>
        <v>1</v>
      </c>
      <c r="F123">
        <v>3</v>
      </c>
      <c r="G123">
        <v>1</v>
      </c>
      <c r="H123" s="26">
        <v>20000</v>
      </c>
      <c r="I123">
        <f>(F123-1)*3+G123</f>
        <v>7</v>
      </c>
    </row>
    <row r="124" spans="2:9" x14ac:dyDescent="0.25">
      <c r="B124">
        <v>1</v>
      </c>
      <c r="C124">
        <v>2</v>
      </c>
      <c r="D124">
        <f t="shared" ref="D124:D128" si="0">(B124-1)*3+C124</f>
        <v>2</v>
      </c>
    </row>
    <row r="125" spans="2:9" x14ac:dyDescent="0.25">
      <c r="B125">
        <v>1</v>
      </c>
      <c r="C125">
        <v>3</v>
      </c>
      <c r="D125">
        <f t="shared" si="0"/>
        <v>3</v>
      </c>
    </row>
    <row r="126" spans="2:9" x14ac:dyDescent="0.25">
      <c r="B126">
        <v>4</v>
      </c>
      <c r="C126">
        <v>1</v>
      </c>
      <c r="D126">
        <f t="shared" si="0"/>
        <v>10</v>
      </c>
    </row>
    <row r="127" spans="2:9" x14ac:dyDescent="0.25">
      <c r="B127">
        <v>4</v>
      </c>
      <c r="C127">
        <v>2</v>
      </c>
      <c r="D127">
        <f t="shared" si="0"/>
        <v>11</v>
      </c>
    </row>
    <row r="128" spans="2:9" x14ac:dyDescent="0.25">
      <c r="B128">
        <v>4</v>
      </c>
      <c r="C128">
        <v>3</v>
      </c>
      <c r="D128">
        <f t="shared" si="0"/>
        <v>12</v>
      </c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7" tint="0.39997558519241921"/>
  </sheetPr>
  <dimension ref="B1:J21"/>
  <sheetViews>
    <sheetView zoomScale="120" zoomScaleNormal="120" workbookViewId="0">
      <selection sqref="A1:XFD1048576"/>
    </sheetView>
  </sheetViews>
  <sheetFormatPr baseColWidth="10" defaultRowHeight="15" x14ac:dyDescent="0.25"/>
  <cols>
    <col min="1" max="1" width="3" customWidth="1"/>
    <col min="2" max="10" width="12.7109375" customWidth="1"/>
  </cols>
  <sheetData>
    <row r="1" spans="2:10" ht="15.75" thickBot="1" x14ac:dyDescent="0.3"/>
    <row r="2" spans="2:10" ht="15.75" thickBot="1" x14ac:dyDescent="0.3">
      <c r="B2" s="3" t="s">
        <v>10</v>
      </c>
      <c r="C2" s="25">
        <f ca="1">_xlfn.SHEET()-1</f>
        <v>1</v>
      </c>
    </row>
    <row r="4" spans="2:10" x14ac:dyDescent="0.25">
      <c r="B4" s="2" t="s">
        <v>5</v>
      </c>
      <c r="F4" s="2" t="s">
        <v>44</v>
      </c>
    </row>
    <row r="5" spans="2:10" x14ac:dyDescent="0.25">
      <c r="D5" s="1"/>
    </row>
    <row r="6" spans="2:10" x14ac:dyDescent="0.25">
      <c r="B6" s="3" t="s">
        <v>11</v>
      </c>
      <c r="C6" s="8">
        <f ca="1">VLOOKUP(C$2,Eingabedaten!$B$5:$H$7,2,FALSE)</f>
        <v>2</v>
      </c>
      <c r="D6" s="1" t="s">
        <v>31</v>
      </c>
      <c r="F6" s="3" t="s">
        <v>62</v>
      </c>
      <c r="G6" s="10">
        <f ca="1">VLOOKUP(C$2,Eingabedaten!$B$12:$H$14,2,FALSE)</f>
        <v>0</v>
      </c>
      <c r="H6" t="s">
        <v>30</v>
      </c>
    </row>
    <row r="7" spans="2:10" x14ac:dyDescent="0.25">
      <c r="B7" s="3" t="s">
        <v>12</v>
      </c>
      <c r="C7" s="8">
        <f ca="1">VLOOKUP(C$2,Eingabedaten!$B$5:$H$7,3,FALSE)</f>
        <v>3</v>
      </c>
      <c r="D7" s="1" t="s">
        <v>31</v>
      </c>
      <c r="F7" s="3" t="s">
        <v>63</v>
      </c>
      <c r="G7" s="10">
        <f ca="1">VLOOKUP(C$2,Eingabedaten!$B$12:$H$14,3,FALSE)</f>
        <v>0</v>
      </c>
      <c r="H7" t="s">
        <v>30</v>
      </c>
    </row>
    <row r="8" spans="2:10" x14ac:dyDescent="0.25">
      <c r="B8" s="3" t="s">
        <v>8</v>
      </c>
      <c r="C8" s="9">
        <f ca="1">VLOOKUP(C$2,Eingabedaten!$B$5:$H$7,4,FALSE)</f>
        <v>3</v>
      </c>
      <c r="D8" t="s">
        <v>4</v>
      </c>
      <c r="F8" s="3" t="s">
        <v>6</v>
      </c>
      <c r="G8" s="10">
        <f ca="1">VLOOKUP(C$2,Eingabedaten!$B$12:$H$14,4,FALSE)</f>
        <v>20</v>
      </c>
      <c r="H8" t="s">
        <v>64</v>
      </c>
    </row>
    <row r="9" spans="2:10" x14ac:dyDescent="0.25">
      <c r="B9" s="3" t="s">
        <v>9</v>
      </c>
      <c r="C9" s="9">
        <f ca="1">VLOOKUP(C$2,Eingabedaten!$B$5:$H$7,5,FALSE)</f>
        <v>60000</v>
      </c>
      <c r="D9" t="s">
        <v>3</v>
      </c>
      <c r="F9" s="3" t="s">
        <v>7</v>
      </c>
      <c r="G9" s="10">
        <f ca="1">VLOOKUP(C$2,Eingabedaten!$B$12:$H$14,5,FALSE)</f>
        <v>0</v>
      </c>
      <c r="H9" t="s">
        <v>64</v>
      </c>
    </row>
    <row r="10" spans="2:10" ht="18" x14ac:dyDescent="0.35">
      <c r="B10" s="3" t="s">
        <v>14</v>
      </c>
      <c r="C10" s="9">
        <f ca="1">VLOOKUP(C$2,Eingabedaten!$B$5:$H$7,6,FALSE)</f>
        <v>9000</v>
      </c>
      <c r="D10" t="s">
        <v>2</v>
      </c>
      <c r="F10" s="3" t="s">
        <v>43</v>
      </c>
      <c r="G10" s="10">
        <f ca="1">VLOOKUP(C$2,Eingabedaten!$B$12:$H$14,6,FALSE)</f>
        <v>0</v>
      </c>
      <c r="H10" t="s">
        <v>25</v>
      </c>
    </row>
    <row r="11" spans="2:10" ht="18" x14ac:dyDescent="0.35">
      <c r="B11" s="3" t="s">
        <v>13</v>
      </c>
      <c r="C11" s="9">
        <f ca="1">VLOOKUP(C$2,Eingabedaten!$B$5:$H$7,7,FALSE)</f>
        <v>0</v>
      </c>
      <c r="D11" t="s">
        <v>1</v>
      </c>
      <c r="F11" s="3" t="s">
        <v>42</v>
      </c>
      <c r="G11" s="10">
        <f ca="1">VLOOKUP(C$2,Eingabedaten!$B$12:$H$14,7,FALSE)</f>
        <v>0</v>
      </c>
      <c r="H11" t="s">
        <v>26</v>
      </c>
    </row>
    <row r="12" spans="2:10" ht="18" x14ac:dyDescent="0.35">
      <c r="B12" s="3" t="s">
        <v>13</v>
      </c>
      <c r="C12" s="7">
        <f ca="1">C11*PI()/180</f>
        <v>0</v>
      </c>
      <c r="D12" t="s">
        <v>28</v>
      </c>
      <c r="F12" s="3" t="s">
        <v>27</v>
      </c>
      <c r="G12" s="18">
        <v>1.2E-5</v>
      </c>
      <c r="H12" t="s">
        <v>29</v>
      </c>
    </row>
    <row r="14" spans="2:10" x14ac:dyDescent="0.25">
      <c r="B14" s="2" t="s">
        <v>16</v>
      </c>
      <c r="H14" s="27" t="s">
        <v>58</v>
      </c>
    </row>
    <row r="15" spans="2:10" ht="19.5" thickBot="1" x14ac:dyDescent="0.4">
      <c r="C15" t="s">
        <v>15</v>
      </c>
      <c r="J15" t="s">
        <v>34</v>
      </c>
    </row>
    <row r="16" spans="2:10" x14ac:dyDescent="0.25">
      <c r="C16" s="20">
        <f ca="1">C9/C8</f>
        <v>20000</v>
      </c>
      <c r="D16" s="11">
        <v>0</v>
      </c>
      <c r="E16" s="12">
        <v>0</v>
      </c>
      <c r="F16" s="20">
        <f ca="1">-C16</f>
        <v>-20000</v>
      </c>
      <c r="G16" s="11">
        <v>0</v>
      </c>
      <c r="H16" s="12">
        <v>0</v>
      </c>
      <c r="J16" s="15">
        <f ca="1">-(2*G6+G7)*C8/6</f>
        <v>0</v>
      </c>
    </row>
    <row r="17" spans="3:10" x14ac:dyDescent="0.25">
      <c r="C17" s="13">
        <v>0</v>
      </c>
      <c r="D17" s="21">
        <f ca="1">12*C10/C8^3</f>
        <v>4000</v>
      </c>
      <c r="E17" s="22">
        <f ca="1">-6*C10/C8^2</f>
        <v>-6000</v>
      </c>
      <c r="F17" s="13">
        <v>0</v>
      </c>
      <c r="G17" s="21">
        <f ca="1">-D17</f>
        <v>-4000</v>
      </c>
      <c r="H17" s="22">
        <f ca="1">E17</f>
        <v>-6000</v>
      </c>
      <c r="J17" s="16">
        <f ca="1">(-0.35*G8-0.15*G9)*C8</f>
        <v>-21</v>
      </c>
    </row>
    <row r="18" spans="3:10" ht="15.75" thickBot="1" x14ac:dyDescent="0.3">
      <c r="C18" s="14">
        <v>0</v>
      </c>
      <c r="D18" s="23">
        <f ca="1">E17</f>
        <v>-6000</v>
      </c>
      <c r="E18" s="24">
        <f ca="1">4*C10/C8</f>
        <v>12000</v>
      </c>
      <c r="F18" s="14">
        <v>0</v>
      </c>
      <c r="G18" s="23">
        <f ca="1">-H17</f>
        <v>6000</v>
      </c>
      <c r="H18" s="24">
        <f ca="1">0.5*E18</f>
        <v>6000</v>
      </c>
      <c r="J18" s="17">
        <f ca="1">(1.5*G8+G9)*C8^2/30</f>
        <v>9</v>
      </c>
    </row>
    <row r="19" spans="3:10" x14ac:dyDescent="0.25">
      <c r="C19" s="20">
        <f ca="1">-C16</f>
        <v>-20000</v>
      </c>
      <c r="D19" s="11">
        <v>0</v>
      </c>
      <c r="E19" s="12">
        <v>0</v>
      </c>
      <c r="F19" s="20">
        <f ca="1">C16</f>
        <v>20000</v>
      </c>
      <c r="G19" s="11">
        <v>0</v>
      </c>
      <c r="H19" s="12">
        <v>0</v>
      </c>
      <c r="J19" s="15">
        <f ca="1">-(G6+2*G7)*C8/6</f>
        <v>0</v>
      </c>
    </row>
    <row r="20" spans="3:10" x14ac:dyDescent="0.25">
      <c r="C20" s="13">
        <v>0</v>
      </c>
      <c r="D20" s="21">
        <f ca="1">-D17</f>
        <v>-4000</v>
      </c>
      <c r="E20" s="22">
        <f ca="1">G18</f>
        <v>6000</v>
      </c>
      <c r="F20" s="13">
        <v>0</v>
      </c>
      <c r="G20" s="21">
        <f ca="1">D17</f>
        <v>4000</v>
      </c>
      <c r="H20" s="22">
        <f ca="1">-H17</f>
        <v>6000</v>
      </c>
      <c r="J20" s="16">
        <f ca="1">(-0.15*G8-0.35*G9)*C8</f>
        <v>-9</v>
      </c>
    </row>
    <row r="21" spans="3:10" ht="15.75" thickBot="1" x14ac:dyDescent="0.3">
      <c r="C21" s="14">
        <v>0</v>
      </c>
      <c r="D21" s="23">
        <f ca="1">H17</f>
        <v>-6000</v>
      </c>
      <c r="E21" s="24">
        <f ca="1">0.5*E18</f>
        <v>6000</v>
      </c>
      <c r="F21" s="14">
        <v>0</v>
      </c>
      <c r="G21" s="23">
        <f ca="1">-G18</f>
        <v>-6000</v>
      </c>
      <c r="H21" s="24">
        <f ca="1">E18</f>
        <v>12000</v>
      </c>
      <c r="J21" s="17">
        <f ca="1">-(G8+1.5*G9)*C8^2/30</f>
        <v>-6</v>
      </c>
    </row>
  </sheetData>
  <conditionalFormatting sqref="J16:J21">
    <cfRule type="cellIs" dxfId="2" priority="17" operator="notBetween">
      <formula>-0.000001</formula>
      <formula>0.000001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J17" sqref="J17:J21"/>
    </sheetView>
  </sheetViews>
  <sheetFormatPr baseColWidth="10" defaultRowHeight="15" x14ac:dyDescent="0.25"/>
  <cols>
    <col min="1" max="1" width="3" customWidth="1"/>
    <col min="2" max="10" width="12.7109375" customWidth="1"/>
  </cols>
  <sheetData>
    <row r="1" spans="2:10" ht="15.75" thickBot="1" x14ac:dyDescent="0.3"/>
    <row r="2" spans="2:10" ht="15.75" thickBot="1" x14ac:dyDescent="0.3">
      <c r="B2" s="3" t="s">
        <v>10</v>
      </c>
      <c r="C2" s="25">
        <f ca="1">_xlfn.SHEET()-1</f>
        <v>2</v>
      </c>
    </row>
    <row r="4" spans="2:10" x14ac:dyDescent="0.25">
      <c r="B4" s="2" t="s">
        <v>5</v>
      </c>
      <c r="F4" s="2" t="s">
        <v>44</v>
      </c>
    </row>
    <row r="5" spans="2:10" x14ac:dyDescent="0.25">
      <c r="D5" s="1"/>
    </row>
    <row r="6" spans="2:10" x14ac:dyDescent="0.25">
      <c r="B6" s="3" t="s">
        <v>11</v>
      </c>
      <c r="C6" s="8">
        <f ca="1">VLOOKUP(C$2,Eingabedaten!$B$5:$H$7,2,FALSE)</f>
        <v>1</v>
      </c>
      <c r="D6" s="1" t="s">
        <v>31</v>
      </c>
      <c r="F6" s="3" t="s">
        <v>62</v>
      </c>
      <c r="G6" s="10">
        <f ca="1">VLOOKUP(C$2,Eingabedaten!$B$12:$H$14,2,FALSE)</f>
        <v>0</v>
      </c>
      <c r="H6" t="s">
        <v>30</v>
      </c>
    </row>
    <row r="7" spans="2:10" x14ac:dyDescent="0.25">
      <c r="B7" s="3" t="s">
        <v>12</v>
      </c>
      <c r="C7" s="8">
        <f ca="1">VLOOKUP(C$2,Eingabedaten!$B$5:$H$7,3,FALSE)</f>
        <v>2</v>
      </c>
      <c r="D7" s="1" t="s">
        <v>31</v>
      </c>
      <c r="F7" s="3" t="s">
        <v>63</v>
      </c>
      <c r="G7" s="10">
        <f ca="1">VLOOKUP(C$2,Eingabedaten!$B$12:$H$14,3,FALSE)</f>
        <v>0</v>
      </c>
      <c r="H7" t="s">
        <v>30</v>
      </c>
    </row>
    <row r="8" spans="2:10" x14ac:dyDescent="0.25">
      <c r="B8" s="3" t="s">
        <v>8</v>
      </c>
      <c r="C8" s="9">
        <f ca="1">VLOOKUP(C$2,Eingabedaten!$B$5:$H$7,4,FALSE)</f>
        <v>4</v>
      </c>
      <c r="D8" t="s">
        <v>4</v>
      </c>
      <c r="F8" s="3" t="s">
        <v>6</v>
      </c>
      <c r="G8" s="10">
        <f ca="1">VLOOKUP(C$2,Eingabedaten!$B$12:$H$14,4,FALSE)</f>
        <v>20</v>
      </c>
      <c r="H8" t="s">
        <v>64</v>
      </c>
    </row>
    <row r="9" spans="2:10" x14ac:dyDescent="0.25">
      <c r="B9" s="3" t="s">
        <v>9</v>
      </c>
      <c r="C9" s="9">
        <f ca="1">VLOOKUP(C$2,Eingabedaten!$B$5:$H$7,5,FALSE)</f>
        <v>80000</v>
      </c>
      <c r="D9" t="s">
        <v>3</v>
      </c>
      <c r="F9" s="3" t="s">
        <v>7</v>
      </c>
      <c r="G9" s="10">
        <f ca="1">VLOOKUP(C$2,Eingabedaten!$B$12:$H$14,5,FALSE)</f>
        <v>20</v>
      </c>
      <c r="H9" t="s">
        <v>64</v>
      </c>
    </row>
    <row r="10" spans="2:10" ht="18" x14ac:dyDescent="0.35">
      <c r="B10" s="3" t="s">
        <v>14</v>
      </c>
      <c r="C10" s="9">
        <f ca="1">VLOOKUP(C$2,Eingabedaten!$B$5:$H$7,6,FALSE)</f>
        <v>12000</v>
      </c>
      <c r="D10" t="s">
        <v>2</v>
      </c>
      <c r="F10" s="3" t="s">
        <v>43</v>
      </c>
      <c r="G10" s="10">
        <f ca="1">VLOOKUP(C$2,Eingabedaten!$B$12:$H$14,6,FALSE)</f>
        <v>0</v>
      </c>
      <c r="H10" t="s">
        <v>25</v>
      </c>
    </row>
    <row r="11" spans="2:10" ht="18" x14ac:dyDescent="0.35">
      <c r="B11" s="3" t="s">
        <v>13</v>
      </c>
      <c r="C11" s="9">
        <f ca="1">VLOOKUP(C$2,Eingabedaten!$B$5:$H$7,7,FALSE)</f>
        <v>0</v>
      </c>
      <c r="D11" t="s">
        <v>1</v>
      </c>
      <c r="F11" s="3" t="s">
        <v>42</v>
      </c>
      <c r="G11" s="10">
        <f ca="1">VLOOKUP(C$2,Eingabedaten!$B$12:$H$14,7,FALSE)</f>
        <v>0</v>
      </c>
      <c r="H11" t="s">
        <v>26</v>
      </c>
    </row>
    <row r="12" spans="2:10" ht="18" x14ac:dyDescent="0.35">
      <c r="B12" s="3" t="s">
        <v>13</v>
      </c>
      <c r="C12" s="7">
        <f ca="1">C11*PI()/180</f>
        <v>0</v>
      </c>
      <c r="D12" t="s">
        <v>28</v>
      </c>
      <c r="F12" s="3" t="s">
        <v>27</v>
      </c>
      <c r="G12" s="18">
        <v>1.2E-5</v>
      </c>
      <c r="H12" t="s">
        <v>29</v>
      </c>
    </row>
    <row r="14" spans="2:10" x14ac:dyDescent="0.25">
      <c r="B14" s="2" t="s">
        <v>16</v>
      </c>
      <c r="H14" s="27" t="s">
        <v>58</v>
      </c>
    </row>
    <row r="15" spans="2:10" ht="19.5" thickBot="1" x14ac:dyDescent="0.4">
      <c r="C15" t="s">
        <v>15</v>
      </c>
      <c r="J15" t="s">
        <v>34</v>
      </c>
    </row>
    <row r="16" spans="2:10" x14ac:dyDescent="0.25">
      <c r="C16" s="20">
        <f ca="1">C9/C8</f>
        <v>20000</v>
      </c>
      <c r="D16" s="11">
        <v>0</v>
      </c>
      <c r="E16" s="12">
        <v>0</v>
      </c>
      <c r="F16" s="20">
        <f ca="1">-C16</f>
        <v>-20000</v>
      </c>
      <c r="G16" s="11">
        <v>0</v>
      </c>
      <c r="H16" s="12">
        <v>0</v>
      </c>
      <c r="J16" s="15">
        <f ca="1">-(2*G6+G7)*C8/6</f>
        <v>0</v>
      </c>
    </row>
    <row r="17" spans="3:10" x14ac:dyDescent="0.25">
      <c r="C17" s="13">
        <v>0</v>
      </c>
      <c r="D17" s="21">
        <f ca="1">12*C10/C8^3</f>
        <v>2250</v>
      </c>
      <c r="E17" s="22">
        <f ca="1">-6*C10/C8^2</f>
        <v>-4500</v>
      </c>
      <c r="F17" s="13">
        <v>0</v>
      </c>
      <c r="G17" s="21">
        <f ca="1">-D17</f>
        <v>-2250</v>
      </c>
      <c r="H17" s="22">
        <f ca="1">E17</f>
        <v>-4500</v>
      </c>
      <c r="J17" s="16">
        <f ca="1">(-0.35*G8-0.15*G9)*C8</f>
        <v>-40</v>
      </c>
    </row>
    <row r="18" spans="3:10" ht="15.75" thickBot="1" x14ac:dyDescent="0.3">
      <c r="C18" s="14">
        <v>0</v>
      </c>
      <c r="D18" s="23">
        <f ca="1">E17</f>
        <v>-4500</v>
      </c>
      <c r="E18" s="24">
        <f ca="1">4*C10/C8</f>
        <v>12000</v>
      </c>
      <c r="F18" s="14">
        <v>0</v>
      </c>
      <c r="G18" s="23">
        <f ca="1">-H17</f>
        <v>4500</v>
      </c>
      <c r="H18" s="24">
        <f ca="1">0.5*E18</f>
        <v>6000</v>
      </c>
      <c r="J18" s="17">
        <f ca="1">(1.5*G8+G9)*C8^2/30</f>
        <v>26.666666666666668</v>
      </c>
    </row>
    <row r="19" spans="3:10" x14ac:dyDescent="0.25">
      <c r="C19" s="20">
        <f ca="1">-C16</f>
        <v>-20000</v>
      </c>
      <c r="D19" s="11">
        <v>0</v>
      </c>
      <c r="E19" s="12">
        <v>0</v>
      </c>
      <c r="F19" s="20">
        <f ca="1">C16</f>
        <v>20000</v>
      </c>
      <c r="G19" s="11">
        <v>0</v>
      </c>
      <c r="H19" s="12">
        <v>0</v>
      </c>
      <c r="J19" s="15">
        <f ca="1">-(G6+2*G7)*C8/6</f>
        <v>0</v>
      </c>
    </row>
    <row r="20" spans="3:10" x14ac:dyDescent="0.25">
      <c r="C20" s="13">
        <v>0</v>
      </c>
      <c r="D20" s="21">
        <f ca="1">-D17</f>
        <v>-2250</v>
      </c>
      <c r="E20" s="22">
        <f ca="1">G18</f>
        <v>4500</v>
      </c>
      <c r="F20" s="13">
        <v>0</v>
      </c>
      <c r="G20" s="21">
        <f ca="1">D17</f>
        <v>2250</v>
      </c>
      <c r="H20" s="22">
        <f ca="1">-H17</f>
        <v>4500</v>
      </c>
      <c r="J20" s="16">
        <f ca="1">(-0.15*G8-0.35*G9)*C8</f>
        <v>-40</v>
      </c>
    </row>
    <row r="21" spans="3:10" ht="15.75" thickBot="1" x14ac:dyDescent="0.3">
      <c r="C21" s="14">
        <v>0</v>
      </c>
      <c r="D21" s="23">
        <f ca="1">H17</f>
        <v>-4500</v>
      </c>
      <c r="E21" s="24">
        <f ca="1">0.5*E18</f>
        <v>6000</v>
      </c>
      <c r="F21" s="14">
        <v>0</v>
      </c>
      <c r="G21" s="23">
        <f ca="1">-G18</f>
        <v>-4500</v>
      </c>
      <c r="H21" s="24">
        <f ca="1">E18</f>
        <v>12000</v>
      </c>
      <c r="J21" s="17">
        <f ca="1">-(G8+1.5*G9)*C8^2/30</f>
        <v>-26.666666666666668</v>
      </c>
    </row>
  </sheetData>
  <conditionalFormatting sqref="J16:J21">
    <cfRule type="cellIs" dxfId="0" priority="1" operator="notBetween">
      <formula>-0.000001</formula>
      <formula>0.000001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Eingabedaten</vt:lpstr>
      <vt:lpstr>S1</vt:lpstr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Platzhalter, Peter</dc:creator>
  <cp:lastModifiedBy>Göttsche, Jens</cp:lastModifiedBy>
  <dcterms:created xsi:type="dcterms:W3CDTF">2019-05-14T08:50:11Z</dcterms:created>
  <dcterms:modified xsi:type="dcterms:W3CDTF">2020-04-15T12:42:26Z</dcterms:modified>
</cp:coreProperties>
</file>