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BST3_2020\2020_04_20_2\"/>
    </mc:Choice>
  </mc:AlternateContent>
  <bookViews>
    <workbookView xWindow="0" yWindow="0" windowWidth="20490" windowHeight="7770"/>
  </bookViews>
  <sheets>
    <sheet name="1. Beispiel zum WGV" sheetId="5" r:id="rId1"/>
  </sheets>
  <definedNames>
    <definedName name="_xlnm.Print_Area" localSheetId="0">'1. Beispiel zum WGV'!$B$2:$L$50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7" i="5" l="1"/>
  <c r="E70" i="5"/>
  <c r="H69" i="5"/>
  <c r="F69" i="5"/>
  <c r="F70" i="5" s="1"/>
  <c r="H62" i="5"/>
  <c r="H63" i="5" s="1"/>
  <c r="F62" i="5"/>
  <c r="F63" i="5" s="1"/>
  <c r="E62" i="5"/>
  <c r="H38" i="5"/>
  <c r="H39" i="5"/>
  <c r="H32" i="5"/>
  <c r="H31" i="5"/>
  <c r="F39" i="5"/>
  <c r="F38" i="5"/>
  <c r="F32" i="5"/>
  <c r="F31" i="5"/>
  <c r="E39" i="5"/>
  <c r="E32" i="5"/>
  <c r="E31" i="5"/>
  <c r="B14" i="5" a="1"/>
  <c r="B14" i="5"/>
  <c r="C14" i="5"/>
  <c r="D14" i="5"/>
  <c r="H14" i="5" s="1" a="1"/>
  <c r="H14" i="5" s="1"/>
  <c r="E14" i="5"/>
  <c r="F14" i="5"/>
  <c r="B15" i="5"/>
  <c r="C15" i="5"/>
  <c r="D15" i="5"/>
  <c r="E15" i="5"/>
  <c r="F15" i="5"/>
  <c r="B16" i="5"/>
  <c r="C16" i="5"/>
  <c r="D16" i="5"/>
  <c r="E16" i="5"/>
  <c r="F16" i="5"/>
  <c r="B17" i="5"/>
  <c r="C17" i="5"/>
  <c r="D17" i="5"/>
  <c r="E17" i="5"/>
  <c r="F17" i="5"/>
  <c r="B18" i="5"/>
  <c r="C18" i="5"/>
  <c r="D18" i="5"/>
  <c r="E18" i="5"/>
  <c r="F18" i="5"/>
  <c r="F11" i="5"/>
  <c r="D11" i="5"/>
  <c r="C11" i="5"/>
  <c r="F9" i="5"/>
  <c r="F8" i="5"/>
  <c r="I17" i="5" l="1"/>
  <c r="J57" i="5" s="1"/>
  <c r="I15" i="5"/>
  <c r="J55" i="5" s="1"/>
  <c r="E63" i="5"/>
  <c r="H70" i="5"/>
  <c r="H17" i="5"/>
  <c r="J26" i="5" s="1"/>
  <c r="H15" i="5"/>
  <c r="I18" i="5"/>
  <c r="J58" i="5" s="1"/>
  <c r="I16" i="5"/>
  <c r="J56" i="5" s="1"/>
  <c r="I14" i="5"/>
  <c r="J54" i="5" s="1"/>
  <c r="H18" i="5"/>
  <c r="J27" i="5" s="1"/>
  <c r="H16" i="5"/>
  <c r="D46" i="5"/>
  <c r="J74" i="5" l="1" a="1"/>
  <c r="J76" i="5" s="1"/>
  <c r="L76" i="5" s="1"/>
  <c r="J75" i="5"/>
  <c r="L75" i="5" s="1"/>
  <c r="J67" i="5" a="1"/>
  <c r="J71" i="5" s="1"/>
  <c r="L71" i="5" s="1"/>
  <c r="J60" i="5" a="1"/>
  <c r="J65" i="5" s="1"/>
  <c r="L65" i="5" s="1"/>
  <c r="J77" i="5"/>
  <c r="L77" i="5" s="1"/>
  <c r="J79" i="5"/>
  <c r="L79" i="5" s="1"/>
  <c r="J24" i="5"/>
  <c r="J23" i="5"/>
  <c r="J25" i="5"/>
  <c r="J62" i="5" l="1"/>
  <c r="L62" i="5" s="1"/>
  <c r="J78" i="5"/>
  <c r="L78" i="5" s="1"/>
  <c r="J60" i="5"/>
  <c r="L60" i="5" s="1"/>
  <c r="J74" i="5"/>
  <c r="L74" i="5" s="1"/>
  <c r="J69" i="5"/>
  <c r="L69" i="5" s="1"/>
  <c r="J64" i="5"/>
  <c r="L64" i="5" s="1"/>
  <c r="J63" i="5"/>
  <c r="L63" i="5" s="1"/>
  <c r="J70" i="5"/>
  <c r="L70" i="5" s="1"/>
  <c r="J43" i="5" a="1"/>
  <c r="J36" i="5" a="1"/>
  <c r="J29" i="5" a="1"/>
  <c r="J61" i="5"/>
  <c r="L61" i="5" s="1"/>
  <c r="J68" i="5"/>
  <c r="L68" i="5" s="1"/>
  <c r="J67" i="5"/>
  <c r="L67" i="5" s="1"/>
  <c r="J72" i="5"/>
  <c r="L72" i="5" s="1"/>
  <c r="J30" i="5" l="1"/>
  <c r="L30" i="5" s="1"/>
  <c r="J29" i="5"/>
  <c r="L29" i="5" s="1"/>
  <c r="J32" i="5"/>
  <c r="L32" i="5" s="1"/>
  <c r="J31" i="5"/>
  <c r="L31" i="5" s="1"/>
  <c r="J33" i="5"/>
  <c r="L33" i="5" s="1"/>
  <c r="J34" i="5"/>
  <c r="L34" i="5" s="1"/>
  <c r="J39" i="5"/>
  <c r="L39" i="5" s="1"/>
  <c r="J36" i="5"/>
  <c r="L36" i="5" s="1"/>
  <c r="J40" i="5"/>
  <c r="L40" i="5" s="1"/>
  <c r="J37" i="5"/>
  <c r="L37" i="5" s="1"/>
  <c r="J41" i="5"/>
  <c r="L41" i="5" s="1"/>
  <c r="J38" i="5"/>
  <c r="L38" i="5" s="1"/>
  <c r="J44" i="5"/>
  <c r="L44" i="5" s="1"/>
  <c r="J43" i="5"/>
  <c r="L43" i="5" s="1"/>
  <c r="J46" i="5"/>
  <c r="L46" i="5" s="1"/>
  <c r="J47" i="5"/>
  <c r="L47" i="5" s="1"/>
  <c r="J48" i="5"/>
  <c r="L48" i="5" s="1"/>
  <c r="J45" i="5"/>
  <c r="L45" i="5" s="1"/>
</calcChain>
</file>

<file path=xl/sharedStrings.xml><?xml version="1.0" encoding="utf-8"?>
<sst xmlns="http://schemas.openxmlformats.org/spreadsheetml/2006/main" count="82" uniqueCount="46">
  <si>
    <t>Nachlaufrechnung (Superposition)</t>
  </si>
  <si>
    <r>
      <rPr>
        <b/>
        <u/>
        <sz val="11"/>
        <color theme="1"/>
        <rFont val="Calibri"/>
        <family val="2"/>
        <scheme val="minor"/>
      </rPr>
      <t>Lösung des Gleichungssystems</t>
    </r>
    <r>
      <rPr>
        <b/>
        <sz val="11"/>
        <color theme="1"/>
        <rFont val="Calibri"/>
        <family val="2"/>
        <scheme val="minor"/>
      </rPr>
      <t xml:space="preserve"> [K]*[y] = [r]</t>
    </r>
  </si>
  <si>
    <t>[r] = Lastvektor (recht Seite)</t>
  </si>
  <si>
    <t>[K]^-1 = Inverse Steifigkeitsmatrix</t>
  </si>
  <si>
    <t>[y] = Lösungsvektor</t>
  </si>
  <si>
    <t>entspricht:</t>
  </si>
  <si>
    <t>mit Hilfe einer einfachen Matrizenmultiplikation</t>
  </si>
  <si>
    <t>Stabend-</t>
  </si>
  <si>
    <t>schnittgrößen</t>
  </si>
  <si>
    <t>(Vorzeichen nach WGV)</t>
  </si>
  <si>
    <r>
      <t>M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</si>
  <si>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</si>
  <si>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</si>
  <si>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</si>
  <si>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</si>
  <si>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2</t>
    </r>
  </si>
  <si>
    <r>
      <t>V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</si>
  <si>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</si>
  <si>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</si>
  <si>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3,links</t>
    </r>
  </si>
  <si>
    <t>am EVZ1</t>
  </si>
  <si>
    <t>am EVZ2</t>
  </si>
  <si>
    <t>am EVZ3</t>
  </si>
  <si>
    <t>nach Baustatik</t>
  </si>
  <si>
    <t>Gleichgewicht an den Orten der Fesseln = OK</t>
  </si>
  <si>
    <t>[K] = Steifigkeitsmatrix (pos. Definit + symmetrisch)</t>
  </si>
  <si>
    <r>
      <t>u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</si>
  <si>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</si>
  <si>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V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</si>
  <si>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N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</si>
  <si>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</si>
  <si>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</si>
  <si>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</si>
  <si>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4,oben</t>
    </r>
  </si>
  <si>
    <t>2. Beispiel zum Weggrößenverfahren</t>
  </si>
  <si>
    <t>LF1</t>
  </si>
  <si>
    <t>LF2</t>
  </si>
  <si>
    <t>am LVZ1</t>
  </si>
  <si>
    <t>am EVZ4</t>
  </si>
  <si>
    <t>am EVZ5</t>
  </si>
  <si>
    <r>
      <t>u</t>
    </r>
    <r>
      <rPr>
        <vertAlign val="subscript"/>
        <sz val="11"/>
        <color theme="1"/>
        <rFont val="Calibri"/>
        <family val="2"/>
        <scheme val="minor"/>
      </rPr>
      <t>1</t>
    </r>
  </si>
  <si>
    <r>
      <t>phi</t>
    </r>
    <r>
      <rPr>
        <vertAlign val="subscript"/>
        <sz val="11"/>
        <color theme="1"/>
        <rFont val="Calibri"/>
        <family val="2"/>
        <scheme val="minor"/>
      </rPr>
      <t>1</t>
    </r>
  </si>
  <si>
    <r>
      <t>M</t>
    </r>
    <r>
      <rPr>
        <vertAlign val="subscript"/>
        <sz val="11"/>
        <color theme="1"/>
        <rFont val="Calibri"/>
        <family val="2"/>
        <scheme val="minor"/>
      </rPr>
      <t>1,unten</t>
    </r>
  </si>
  <si>
    <t>(LOKAL !!)</t>
  </si>
  <si>
    <r>
      <t>V</t>
    </r>
    <r>
      <rPr>
        <vertAlign val="subscript"/>
        <sz val="11"/>
        <color theme="1"/>
        <rFont val="Calibri"/>
        <family val="2"/>
        <scheme val="minor"/>
      </rPr>
      <t>1,unten</t>
    </r>
  </si>
  <si>
    <r>
      <t>N</t>
    </r>
    <r>
      <rPr>
        <vertAlign val="subscript"/>
        <sz val="11"/>
        <color theme="1"/>
        <rFont val="Calibri"/>
        <family val="2"/>
        <scheme val="minor"/>
      </rPr>
      <t>1,unten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</si>
</sst>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E+00"/>
    <numFmt numFmtId="166" formatCode="0.0000E+00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0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1" xfId="0" applyNumberFormat="1" applyBorder="1"/>
    <xf numFmtId="0" fontId="2" fillId="0" borderId="0" xfId="0" applyFont="1"/>
    <xf numFmtId="165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164" fontId="0" fillId="2" borderId="1" xfId="0" applyNumberFormat="1" applyFill="1" applyBorder="1"/>
    <xf numFmtId="164" fontId="1" fillId="0" borderId="1" xfId="0" applyNumberFormat="1" applyFont="1" applyBorder="1"/>
    <xf numFmtId="0" fontId="1" fillId="0" borderId="0" xfId="0" applyFont="1"/>
    <xf numFmtId="0" fontId="7" fillId="0" borderId="0" xfId="0" applyFont="1"/>
    <xf numFmtId="164" fontId="8" fillId="0" borderId="1" xfId="0" applyNumberFormat="1" applyFont="1" applyBorder="1"/>
    <xf numFmtId="0" fontId="8" fillId="0" borderId="0" xfId="0" applyFont="1"/>
    <xf numFmtId="164" fontId="2" fillId="0" borderId="1" xfId="0" applyNumberFormat="1" applyFont="1" applyBorder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0" fillId="0" borderId="0" xfId="0" applyAlignment="1">
      <alignment horizontal="right"/>
    </xf>
    <xf numFmtId="0" fontId="10" fillId="0" borderId="0" xfId="0" applyFont="1"/>
    <xf numFmtId="14" fontId="0" fillId="0" borderId="0" xfId="0" applyNumberFormat="1"/>
    <xf numFmtId="164" fontId="0" fillId="0" borderId="1" xfId="0" applyNumberFormat="1" applyFont="1" applyBorder="1"/>
    <xf numFmtId="0" fontId="2" fillId="0" borderId="0" xfId="0" applyFont="1" applyAlignment="1">
      <alignment horizontal="center"/>
    </xf>
    <xf numFmtId="166" fontId="1" fillId="0" borderId="1" xfId="0" applyNumberFormat="1" applyFont="1" applyBorder="1"/>
    <xf numFmtId="166" fontId="9" fillId="0" borderId="1" xfId="0" applyNumberFormat="1" applyFont="1" applyBorder="1"/>
    <xf numFmtId="166" fontId="8" fillId="0" borderId="1" xfId="0" applyNumberFormat="1" applyFont="1" applyBorder="1"/>
    <xf numFmtId="166" fontId="0" fillId="2" borderId="1" xfId="0" applyNumberFormat="1" applyFill="1" applyBorder="1"/>
    <xf numFmtId="166" fontId="11" fillId="0" borderId="1" xfId="0" applyNumberFormat="1" applyFont="1" applyBorder="1"/>
    <xf numFmtId="166" fontId="12" fillId="0" borderId="1" xfId="0" applyNumberFormat="1" applyFont="1" applyBorder="1"/>
    <xf numFmtId="0" fontId="13" fillId="0" borderId="0" xfId="0" applyFont="1"/>
    <xf numFmtId="164" fontId="9" fillId="0" borderId="1" xfId="0" applyNumberFormat="1" applyFont="1" applyBorder="1"/>
    <xf numFmtId="164" fontId="11" fillId="0" borderId="1" xfId="0" applyNumberFormat="1" applyFont="1" applyBorder="1"/>
    <xf numFmtId="164" fontId="12" fillId="0" borderId="1" xfId="0" applyNumberFormat="1" applyFont="1" applyBorder="1"/>
    <xf numFmtId="164" fontId="0" fillId="3" borderId="1" xfId="0" applyNumberFormat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81"/>
  <sheetViews>
    <sheetView tabSelected="1" workbookViewId="0">
      <selection activeCell="K7" sqref="K7"/>
    </sheetView>
  </sheetViews>
  <sheetFormatPr baseColWidth="10" defaultRowHeight="15" x14ac:dyDescent="0.25"/>
  <cols>
    <col min="1" max="1" width="2.7109375" customWidth="1"/>
    <col min="2" max="4" width="13.5703125" bestFit="1" customWidth="1"/>
    <col min="5" max="6" width="13.5703125" customWidth="1"/>
  </cols>
  <sheetData>
    <row r="1" spans="2:11" ht="18" customHeight="1" x14ac:dyDescent="0.25"/>
    <row r="2" spans="2:11" ht="18" customHeight="1" x14ac:dyDescent="0.25">
      <c r="B2" s="2" t="s">
        <v>34</v>
      </c>
      <c r="K2" s="19">
        <v>43941</v>
      </c>
    </row>
    <row r="3" spans="2:11" ht="18" customHeight="1" x14ac:dyDescent="0.25"/>
    <row r="4" spans="2:11" ht="18" customHeight="1" x14ac:dyDescent="0.25">
      <c r="B4" s="2" t="s">
        <v>1</v>
      </c>
    </row>
    <row r="5" spans="2:11" ht="18" customHeight="1" x14ac:dyDescent="0.25">
      <c r="H5" s="21" t="s">
        <v>35</v>
      </c>
      <c r="I5" s="21" t="s">
        <v>36</v>
      </c>
    </row>
    <row r="6" spans="2:11" ht="18" customHeight="1" x14ac:dyDescent="0.25">
      <c r="B6" s="18" t="s">
        <v>25</v>
      </c>
      <c r="H6" s="18" t="s">
        <v>2</v>
      </c>
    </row>
    <row r="7" spans="2:11" ht="18" customHeight="1" x14ac:dyDescent="0.25">
      <c r="B7" s="14">
        <v>46272.639999999999</v>
      </c>
      <c r="C7" s="1">
        <v>-7595.52</v>
      </c>
      <c r="D7" s="1">
        <v>1152</v>
      </c>
      <c r="E7" s="1">
        <v>-40000</v>
      </c>
      <c r="F7" s="1">
        <v>0</v>
      </c>
      <c r="H7" s="1">
        <v>0</v>
      </c>
      <c r="I7" s="1">
        <v>-43.2</v>
      </c>
    </row>
    <row r="8" spans="2:11" ht="18" customHeight="1" x14ac:dyDescent="0.25">
      <c r="B8" s="1">
        <v>-7595.52</v>
      </c>
      <c r="C8" s="14">
        <v>20147.804</v>
      </c>
      <c r="D8" s="1">
        <v>-5802.6</v>
      </c>
      <c r="E8" s="1">
        <v>0</v>
      </c>
      <c r="F8" s="1">
        <f>-20000/3</f>
        <v>-6666.666666666667</v>
      </c>
      <c r="H8" s="1">
        <v>70</v>
      </c>
      <c r="I8" s="1">
        <v>0</v>
      </c>
    </row>
    <row r="9" spans="2:11" ht="18" customHeight="1" x14ac:dyDescent="0.25">
      <c r="B9" s="1">
        <v>1152</v>
      </c>
      <c r="C9" s="1">
        <v>-5802.6</v>
      </c>
      <c r="D9" s="14">
        <v>18133.333330000001</v>
      </c>
      <c r="E9" s="20">
        <v>0</v>
      </c>
      <c r="F9" s="20">
        <f>20000/3</f>
        <v>6666.666666666667</v>
      </c>
      <c r="H9" s="1">
        <v>5</v>
      </c>
      <c r="I9" s="1">
        <v>6</v>
      </c>
    </row>
    <row r="10" spans="2:11" ht="18" customHeight="1" x14ac:dyDescent="0.25">
      <c r="B10" s="1">
        <v>-40000</v>
      </c>
      <c r="C10" s="1">
        <v>0</v>
      </c>
      <c r="D10" s="20">
        <v>0</v>
      </c>
      <c r="E10" s="14">
        <v>70000</v>
      </c>
      <c r="F10" s="20">
        <v>0</v>
      </c>
      <c r="H10" s="1">
        <v>0</v>
      </c>
      <c r="I10" s="1">
        <v>0</v>
      </c>
    </row>
    <row r="11" spans="2:11" ht="18" customHeight="1" x14ac:dyDescent="0.25">
      <c r="B11" s="1">
        <v>0</v>
      </c>
      <c r="C11" s="1">
        <f>-20000/3</f>
        <v>-6666.666666666667</v>
      </c>
      <c r="D11" s="20">
        <f>20000/3</f>
        <v>6666.666666666667</v>
      </c>
      <c r="E11" s="20">
        <v>0</v>
      </c>
      <c r="F11" s="14">
        <f>20000+10000/3</f>
        <v>23333.333333333332</v>
      </c>
      <c r="H11" s="1">
        <v>-17</v>
      </c>
      <c r="I11" s="1">
        <v>0</v>
      </c>
    </row>
    <row r="12" spans="2:11" ht="18" customHeight="1" x14ac:dyDescent="0.25"/>
    <row r="13" spans="2:11" ht="18" customHeight="1" x14ac:dyDescent="0.25">
      <c r="B13" s="18" t="s">
        <v>3</v>
      </c>
      <c r="H13" s="18" t="s">
        <v>4</v>
      </c>
      <c r="K13" s="18" t="s">
        <v>5</v>
      </c>
    </row>
    <row r="14" spans="2:11" ht="18" customHeight="1" x14ac:dyDescent="0.35">
      <c r="B14" s="3">
        <f t="array" ref="B14:F18">MINVERSE(B7:F11)</f>
        <v>4.9410315583519477E-5</v>
      </c>
      <c r="C14" s="3">
        <v>2.0894947702176853E-5</v>
      </c>
      <c r="D14" s="3">
        <v>1.5111890601287712E-6</v>
      </c>
      <c r="E14" s="3">
        <v>2.8234466047725413E-5</v>
      </c>
      <c r="F14" s="3">
        <v>5.5382167548708813E-6</v>
      </c>
      <c r="H14" s="22">
        <f t="array" ref="H14:I18">MMULT(B14:F18,H7:I11)</f>
        <v>1.3760525996202185E-3</v>
      </c>
      <c r="I14" s="22">
        <v>-2.1254584988472688E-3</v>
      </c>
      <c r="K14" s="4" t="s">
        <v>40</v>
      </c>
    </row>
    <row r="15" spans="2:11" ht="18" customHeight="1" x14ac:dyDescent="0.35">
      <c r="B15" s="3">
        <v>2.0894947702176853E-5</v>
      </c>
      <c r="C15" s="3">
        <v>6.6616794576661995E-5</v>
      </c>
      <c r="D15" s="3">
        <v>1.4517020245187686E-5</v>
      </c>
      <c r="E15" s="3">
        <v>1.1939970115529631E-5</v>
      </c>
      <c r="F15" s="3">
        <v>1.488564980899266E-5</v>
      </c>
      <c r="H15" s="23">
        <v>4.4827046748394019E-3</v>
      </c>
      <c r="I15" s="23">
        <v>-8.1555961926291394E-4</v>
      </c>
      <c r="K15" s="4" t="s">
        <v>14</v>
      </c>
    </row>
    <row r="16" spans="2:11" ht="18" customHeight="1" x14ac:dyDescent="0.35">
      <c r="B16" s="3">
        <v>1.5111890601287714E-6</v>
      </c>
      <c r="C16" s="3">
        <v>1.451702024518769E-5</v>
      </c>
      <c r="D16" s="3">
        <v>6.4999196608477226E-5</v>
      </c>
      <c r="E16" s="3">
        <v>8.6353660578786948E-7</v>
      </c>
      <c r="F16" s="3">
        <v>-1.4423478960939876E-5</v>
      </c>
      <c r="H16" s="24">
        <v>1.5863865425415021E-3</v>
      </c>
      <c r="I16" s="24">
        <v>3.2471181225330047E-4</v>
      </c>
      <c r="K16" s="4" t="s">
        <v>41</v>
      </c>
    </row>
    <row r="17" spans="2:12" ht="18" customHeight="1" x14ac:dyDescent="0.35">
      <c r="B17" s="3">
        <v>2.8234466047725413E-5</v>
      </c>
      <c r="C17" s="3">
        <v>1.193997011552963E-5</v>
      </c>
      <c r="D17" s="3">
        <v>8.6353660578786948E-7</v>
      </c>
      <c r="E17" s="3">
        <v>3.0419694884414523E-5</v>
      </c>
      <c r="F17" s="3">
        <v>3.1646952884976461E-6</v>
      </c>
      <c r="H17" s="26">
        <v>7.8631577121155349E-4</v>
      </c>
      <c r="I17" s="26">
        <v>-1.2145477136270106E-3</v>
      </c>
      <c r="K17" s="4" t="s">
        <v>26</v>
      </c>
    </row>
    <row r="18" spans="2:12" ht="18" customHeight="1" x14ac:dyDescent="0.35">
      <c r="B18" s="3">
        <v>5.5382167548708813E-6</v>
      </c>
      <c r="C18" s="3">
        <v>1.488564980899266E-5</v>
      </c>
      <c r="D18" s="3">
        <v>-1.4423478960939871E-5</v>
      </c>
      <c r="E18" s="3">
        <v>3.1646952884976465E-6</v>
      </c>
      <c r="F18" s="3">
        <v>5.1231179648552156E-5</v>
      </c>
      <c r="H18" s="27">
        <v>9.894803779940029E-5</v>
      </c>
      <c r="I18" s="27">
        <v>-3.2579183757606132E-4</v>
      </c>
      <c r="K18" s="4" t="s">
        <v>15</v>
      </c>
    </row>
    <row r="19" spans="2:12" ht="18" customHeight="1" x14ac:dyDescent="0.25"/>
    <row r="20" spans="2:12" ht="18" customHeight="1" x14ac:dyDescent="0.25"/>
    <row r="21" spans="2:12" ht="18" customHeight="1" x14ac:dyDescent="0.25">
      <c r="B21" s="5" t="s">
        <v>0</v>
      </c>
      <c r="J21" s="21" t="s">
        <v>35</v>
      </c>
    </row>
    <row r="22" spans="2:12" ht="18" customHeight="1" x14ac:dyDescent="0.25">
      <c r="B22" s="18" t="s">
        <v>6</v>
      </c>
      <c r="J22" s="25">
        <v>1</v>
      </c>
    </row>
    <row r="23" spans="2:12" ht="18" customHeight="1" x14ac:dyDescent="0.25">
      <c r="J23" s="22">
        <f>H14</f>
        <v>1.3760525996202185E-3</v>
      </c>
    </row>
    <row r="24" spans="2:12" ht="18" customHeight="1" x14ac:dyDescent="0.25">
      <c r="B24" s="18" t="s">
        <v>7</v>
      </c>
      <c r="C24" s="18" t="s">
        <v>9</v>
      </c>
      <c r="J24" s="23">
        <f>H15</f>
        <v>4.4827046748394019E-3</v>
      </c>
    </row>
    <row r="25" spans="2:12" ht="18" customHeight="1" x14ac:dyDescent="0.25">
      <c r="B25" s="18" t="s">
        <v>8</v>
      </c>
      <c r="C25" s="18"/>
      <c r="J25" s="24">
        <f>H16</f>
        <v>1.5863865425415021E-3</v>
      </c>
    </row>
    <row r="26" spans="2:12" ht="18" customHeight="1" x14ac:dyDescent="0.25">
      <c r="B26" s="28" t="s">
        <v>43</v>
      </c>
      <c r="C26" s="18"/>
      <c r="J26" s="26">
        <f>H17</f>
        <v>7.8631577121155349E-4</v>
      </c>
      <c r="L26" s="21"/>
    </row>
    <row r="27" spans="2:12" ht="18" customHeight="1" x14ac:dyDescent="0.25">
      <c r="B27" s="18"/>
      <c r="C27" s="18"/>
      <c r="J27" s="27">
        <f>H18</f>
        <v>9.894803779940029E-5</v>
      </c>
      <c r="L27" s="21" t="s">
        <v>35</v>
      </c>
    </row>
    <row r="28" spans="2:12" ht="18" customHeight="1" x14ac:dyDescent="0.25">
      <c r="C28" s="7" t="s">
        <v>37</v>
      </c>
      <c r="D28" s="7" t="s">
        <v>20</v>
      </c>
      <c r="E28" s="7" t="s">
        <v>21</v>
      </c>
      <c r="F28" s="7" t="s">
        <v>22</v>
      </c>
      <c r="G28" s="7" t="s">
        <v>38</v>
      </c>
      <c r="H28" s="7" t="s">
        <v>39</v>
      </c>
      <c r="L28" s="6" t="s">
        <v>23</v>
      </c>
    </row>
    <row r="29" spans="2:12" ht="18" customHeight="1" x14ac:dyDescent="0.35">
      <c r="B29" t="s">
        <v>27</v>
      </c>
      <c r="C29" s="8">
        <v>20</v>
      </c>
      <c r="D29" s="9">
        <v>1152</v>
      </c>
      <c r="E29" s="29">
        <v>864</v>
      </c>
      <c r="F29" s="12">
        <v>2400</v>
      </c>
      <c r="G29" s="30">
        <v>0</v>
      </c>
      <c r="H29" s="31">
        <v>0</v>
      </c>
      <c r="J29" s="32">
        <f t="array" ref="J29:J34">MMULT(C29:H34,J22:J27)</f>
        <v>29.26559713592334</v>
      </c>
      <c r="K29">
        <v>-1</v>
      </c>
      <c r="L29" s="15">
        <f t="shared" ref="L29:L34" si="0">J29*K29</f>
        <v>-29.26559713592334</v>
      </c>
    </row>
    <row r="30" spans="2:12" ht="18" customHeight="1" x14ac:dyDescent="0.35">
      <c r="B30" t="s">
        <v>42</v>
      </c>
      <c r="C30" s="8">
        <v>-20</v>
      </c>
      <c r="D30" s="9">
        <v>1152</v>
      </c>
      <c r="E30" s="29">
        <v>864</v>
      </c>
      <c r="F30" s="12">
        <v>4800</v>
      </c>
      <c r="G30" s="30">
        <v>0</v>
      </c>
      <c r="H30" s="31">
        <v>0</v>
      </c>
      <c r="J30" s="16">
        <v>-6.9270751619770543</v>
      </c>
      <c r="K30">
        <v>1</v>
      </c>
      <c r="L30" s="15">
        <f t="shared" si="0"/>
        <v>-6.9270751619770543</v>
      </c>
    </row>
    <row r="31" spans="2:12" ht="18" customHeight="1" x14ac:dyDescent="0.35">
      <c r="B31" t="s">
        <v>10</v>
      </c>
      <c r="C31" s="8">
        <v>15</v>
      </c>
      <c r="D31" s="9">
        <v>0</v>
      </c>
      <c r="E31" s="29">
        <f>-20000/3</f>
        <v>-6666.666666666667</v>
      </c>
      <c r="F31" s="12">
        <f>10000+10000/3</f>
        <v>13333.333333333334</v>
      </c>
      <c r="G31" s="30">
        <v>0</v>
      </c>
      <c r="H31" s="31">
        <f>20000/3</f>
        <v>6666.666666666667</v>
      </c>
      <c r="J31" s="16">
        <v>6.9267763202866828</v>
      </c>
      <c r="K31">
        <v>-1</v>
      </c>
      <c r="L31" s="15">
        <f t="shared" si="0"/>
        <v>-6.9267763202866828</v>
      </c>
    </row>
    <row r="32" spans="2:12" ht="18" customHeight="1" x14ac:dyDescent="0.35">
      <c r="B32" t="s">
        <v>11</v>
      </c>
      <c r="C32" s="8">
        <v>-15</v>
      </c>
      <c r="D32" s="9">
        <v>0</v>
      </c>
      <c r="E32" s="29">
        <f>E31</f>
        <v>-6666.666666666667</v>
      </c>
      <c r="F32" s="12">
        <f>F31/2</f>
        <v>6666.666666666667</v>
      </c>
      <c r="G32" s="30">
        <v>0</v>
      </c>
      <c r="H32" s="31">
        <f>2*H31</f>
        <v>13333.333333333334</v>
      </c>
      <c r="J32" s="16">
        <v>-32.989480377993999</v>
      </c>
      <c r="K32">
        <v>1</v>
      </c>
      <c r="L32" s="15">
        <f t="shared" si="0"/>
        <v>-32.989480377993999</v>
      </c>
    </row>
    <row r="33" spans="2:12" ht="18" customHeight="1" x14ac:dyDescent="0.35">
      <c r="B33" t="s">
        <v>12</v>
      </c>
      <c r="C33" s="8">
        <v>32</v>
      </c>
      <c r="D33" s="9">
        <v>0</v>
      </c>
      <c r="E33" s="29">
        <v>0</v>
      </c>
      <c r="F33" s="12">
        <v>0</v>
      </c>
      <c r="G33" s="30">
        <v>0</v>
      </c>
      <c r="H33" s="31">
        <v>10000</v>
      </c>
      <c r="J33" s="16">
        <v>32.989480377994006</v>
      </c>
      <c r="K33">
        <v>-1</v>
      </c>
      <c r="L33" s="15">
        <f t="shared" si="0"/>
        <v>-32.989480377994006</v>
      </c>
    </row>
    <row r="34" spans="2:12" ht="18" customHeight="1" x14ac:dyDescent="0.35">
      <c r="B34" t="s">
        <v>13</v>
      </c>
      <c r="C34" s="8">
        <v>-34.666666599999999</v>
      </c>
      <c r="D34" s="9">
        <v>0</v>
      </c>
      <c r="E34" s="29">
        <v>0</v>
      </c>
      <c r="F34" s="12">
        <v>0</v>
      </c>
      <c r="G34" s="30">
        <v>0</v>
      </c>
      <c r="H34" s="31">
        <v>5000</v>
      </c>
      <c r="J34" s="32">
        <v>-34.171926411003</v>
      </c>
      <c r="K34">
        <v>1</v>
      </c>
      <c r="L34" s="15">
        <f t="shared" si="0"/>
        <v>-34.171926411003</v>
      </c>
    </row>
    <row r="35" spans="2:12" ht="18" customHeight="1" x14ac:dyDescent="0.25">
      <c r="D35" s="10"/>
      <c r="E35" s="10"/>
      <c r="F35" s="10"/>
      <c r="G35" s="11"/>
      <c r="H35" s="13"/>
    </row>
    <row r="36" spans="2:12" ht="18" customHeight="1" x14ac:dyDescent="0.35">
      <c r="B36" t="s">
        <v>28</v>
      </c>
      <c r="C36" s="8">
        <v>-24</v>
      </c>
      <c r="D36" s="9">
        <v>-460.8</v>
      </c>
      <c r="E36" s="29">
        <v>-345.6</v>
      </c>
      <c r="F36" s="12">
        <v>-1440</v>
      </c>
      <c r="G36" s="30">
        <v>0</v>
      </c>
      <c r="H36" s="31">
        <v>0</v>
      </c>
      <c r="J36" s="32">
        <f t="array" ref="J36:J41">MMULT(C36:H41,J22:J27)</f>
        <v>-28.467704394789255</v>
      </c>
      <c r="K36">
        <v>-1</v>
      </c>
      <c r="L36" s="15">
        <f t="shared" ref="L36:L41" si="1">J36*K36</f>
        <v>28.467704394789255</v>
      </c>
    </row>
    <row r="37" spans="2:12" ht="18" customHeight="1" x14ac:dyDescent="0.35">
      <c r="B37" t="s">
        <v>44</v>
      </c>
      <c r="C37" s="8">
        <v>-24</v>
      </c>
      <c r="D37" s="9">
        <v>460.8</v>
      </c>
      <c r="E37" s="29">
        <v>345.6</v>
      </c>
      <c r="F37" s="12">
        <v>1440</v>
      </c>
      <c r="G37" s="30">
        <v>0</v>
      </c>
      <c r="H37" s="31">
        <v>0</v>
      </c>
      <c r="J37" s="32">
        <v>-19.532295605210745</v>
      </c>
      <c r="K37">
        <v>1</v>
      </c>
      <c r="L37" s="15">
        <f t="shared" si="1"/>
        <v>-19.532295605210745</v>
      </c>
    </row>
    <row r="38" spans="2:12" ht="18" customHeight="1" x14ac:dyDescent="0.35">
      <c r="B38" t="s">
        <v>16</v>
      </c>
      <c r="C38" s="8">
        <v>-30</v>
      </c>
      <c r="D38" s="9">
        <v>0</v>
      </c>
      <c r="E38" s="29">
        <v>4444.4444000000003</v>
      </c>
      <c r="F38" s="12">
        <f>-20000/3</f>
        <v>-6666.666666666667</v>
      </c>
      <c r="G38" s="30">
        <v>0</v>
      </c>
      <c r="H38" s="31">
        <f>-20000/3</f>
        <v>-6666.666666666667</v>
      </c>
      <c r="J38" s="32">
        <v>-21.312432179995547</v>
      </c>
      <c r="K38">
        <v>-1</v>
      </c>
      <c r="L38" s="15">
        <f t="shared" si="1"/>
        <v>21.312432179995547</v>
      </c>
    </row>
    <row r="39" spans="2:12" ht="18" customHeight="1" x14ac:dyDescent="0.35">
      <c r="B39" t="s">
        <v>17</v>
      </c>
      <c r="C39" s="8">
        <v>-30</v>
      </c>
      <c r="D39" s="9">
        <v>0</v>
      </c>
      <c r="E39" s="29">
        <f>-E38</f>
        <v>-4444.4444000000003</v>
      </c>
      <c r="F39" s="12">
        <f>-F38</f>
        <v>6666.666666666667</v>
      </c>
      <c r="G39" s="30">
        <v>0</v>
      </c>
      <c r="H39" s="31">
        <f>-H38</f>
        <v>6666.666666666667</v>
      </c>
      <c r="J39" s="32">
        <v>-38.687567820004446</v>
      </c>
      <c r="K39">
        <v>1</v>
      </c>
      <c r="L39" s="15">
        <f t="shared" si="1"/>
        <v>-38.687567820004446</v>
      </c>
    </row>
    <row r="40" spans="2:12" ht="18" customHeight="1" x14ac:dyDescent="0.35">
      <c r="B40" t="s">
        <v>18</v>
      </c>
      <c r="C40" s="8">
        <v>-46</v>
      </c>
      <c r="D40" s="9">
        <v>0</v>
      </c>
      <c r="E40" s="29">
        <v>0</v>
      </c>
      <c r="F40" s="12">
        <v>0</v>
      </c>
      <c r="G40" s="30">
        <v>0</v>
      </c>
      <c r="H40" s="31">
        <v>-3750</v>
      </c>
      <c r="J40" s="32">
        <v>-46.371055141747753</v>
      </c>
      <c r="K40">
        <v>-1</v>
      </c>
      <c r="L40" s="15">
        <f t="shared" si="1"/>
        <v>46.371055141747753</v>
      </c>
    </row>
    <row r="41" spans="2:12" ht="18" customHeight="1" x14ac:dyDescent="0.35">
      <c r="B41" t="s">
        <v>19</v>
      </c>
      <c r="C41" s="8">
        <v>-54</v>
      </c>
      <c r="D41" s="9">
        <v>0</v>
      </c>
      <c r="E41" s="29">
        <v>0</v>
      </c>
      <c r="F41" s="12">
        <v>0</v>
      </c>
      <c r="G41" s="30">
        <v>0</v>
      </c>
      <c r="H41" s="31">
        <v>3750</v>
      </c>
      <c r="J41" s="32">
        <v>-53.628944858252247</v>
      </c>
      <c r="K41">
        <v>1</v>
      </c>
      <c r="L41" s="15">
        <f t="shared" si="1"/>
        <v>-53.628944858252247</v>
      </c>
    </row>
    <row r="42" spans="2:12" ht="18" customHeight="1" x14ac:dyDescent="0.25"/>
    <row r="43" spans="2:12" ht="18" customHeight="1" x14ac:dyDescent="0.35">
      <c r="B43" t="s">
        <v>33</v>
      </c>
      <c r="C43" s="8">
        <v>32</v>
      </c>
      <c r="D43" s="9">
        <v>-9840</v>
      </c>
      <c r="E43" s="29">
        <v>13120</v>
      </c>
      <c r="F43" s="12">
        <v>0</v>
      </c>
      <c r="G43" s="30">
        <v>0</v>
      </c>
      <c r="H43" s="31">
        <v>0</v>
      </c>
      <c r="J43" s="32">
        <f t="array" ref="J43:J48">MMULT(C43:H48,J22:J27)</f>
        <v>77.272727753629994</v>
      </c>
      <c r="K43">
        <v>-1</v>
      </c>
      <c r="L43" s="15">
        <f t="shared" ref="L43:L48" si="2">J43*K43</f>
        <v>-77.272727753629994</v>
      </c>
    </row>
    <row r="44" spans="2:12" ht="18" customHeight="1" x14ac:dyDescent="0.35">
      <c r="B44" t="s">
        <v>45</v>
      </c>
      <c r="C44" s="8">
        <v>32</v>
      </c>
      <c r="D44" s="9">
        <v>9840</v>
      </c>
      <c r="E44" s="29">
        <v>-13120</v>
      </c>
      <c r="F44" s="12">
        <v>0</v>
      </c>
      <c r="G44" s="30">
        <v>0</v>
      </c>
      <c r="H44" s="31">
        <v>0</v>
      </c>
      <c r="J44" s="32">
        <v>-13.272727753630001</v>
      </c>
      <c r="K44">
        <v>1</v>
      </c>
      <c r="L44" s="15">
        <f t="shared" si="2"/>
        <v>-13.272727753630001</v>
      </c>
    </row>
    <row r="45" spans="2:12" ht="18" x14ac:dyDescent="0.35">
      <c r="B45" t="s">
        <v>29</v>
      </c>
      <c r="C45" s="8">
        <v>0</v>
      </c>
      <c r="D45" s="9">
        <v>40000</v>
      </c>
      <c r="E45" s="29">
        <v>0</v>
      </c>
      <c r="F45" s="12">
        <v>0</v>
      </c>
      <c r="G45" s="30">
        <v>-40000</v>
      </c>
      <c r="H45" s="31">
        <v>0</v>
      </c>
      <c r="J45" s="32">
        <v>23.589473136346601</v>
      </c>
      <c r="K45">
        <v>-1</v>
      </c>
      <c r="L45" s="15">
        <f t="shared" si="2"/>
        <v>-23.589473136346601</v>
      </c>
    </row>
    <row r="46" spans="2:12" ht="18" x14ac:dyDescent="0.35">
      <c r="B46" t="s">
        <v>30</v>
      </c>
      <c r="C46" s="8">
        <v>0</v>
      </c>
      <c r="D46" s="9">
        <f>-D45</f>
        <v>-40000</v>
      </c>
      <c r="E46" s="29">
        <v>0</v>
      </c>
      <c r="F46" s="12">
        <v>0</v>
      </c>
      <c r="G46" s="30">
        <v>40000</v>
      </c>
      <c r="H46" s="31">
        <v>0</v>
      </c>
      <c r="J46" s="16">
        <v>-23.589473136346601</v>
      </c>
      <c r="K46">
        <v>1</v>
      </c>
      <c r="L46" s="15">
        <f t="shared" si="2"/>
        <v>-23.589473136346601</v>
      </c>
    </row>
    <row r="47" spans="2:12" ht="18" x14ac:dyDescent="0.35">
      <c r="B47" t="s">
        <v>31</v>
      </c>
      <c r="C47" s="8">
        <v>0</v>
      </c>
      <c r="D47" s="9">
        <v>0</v>
      </c>
      <c r="E47" s="29">
        <v>0</v>
      </c>
      <c r="F47" s="12">
        <v>0</v>
      </c>
      <c r="G47" s="30">
        <v>30000</v>
      </c>
      <c r="H47" s="31">
        <v>0</v>
      </c>
      <c r="J47" s="16">
        <v>23.589473136346605</v>
      </c>
      <c r="K47">
        <v>-1</v>
      </c>
      <c r="L47" s="15">
        <f t="shared" si="2"/>
        <v>-23.589473136346605</v>
      </c>
    </row>
    <row r="48" spans="2:12" ht="18" x14ac:dyDescent="0.35">
      <c r="B48" t="s">
        <v>32</v>
      </c>
      <c r="C48" s="8">
        <v>0</v>
      </c>
      <c r="D48" s="9">
        <v>0</v>
      </c>
      <c r="E48" s="29">
        <v>0</v>
      </c>
      <c r="F48" s="12">
        <v>0</v>
      </c>
      <c r="G48" s="30">
        <v>-30000</v>
      </c>
      <c r="H48" s="31">
        <v>0</v>
      </c>
      <c r="J48" s="32">
        <v>-23.589473136346605</v>
      </c>
      <c r="K48">
        <v>1</v>
      </c>
      <c r="L48" s="15">
        <f t="shared" si="2"/>
        <v>-23.589473136346605</v>
      </c>
    </row>
    <row r="50" spans="2:12" x14ac:dyDescent="0.25">
      <c r="L50" s="17" t="s">
        <v>24</v>
      </c>
    </row>
    <row r="52" spans="2:12" x14ac:dyDescent="0.25">
      <c r="B52" s="5" t="s">
        <v>0</v>
      </c>
      <c r="J52" s="21" t="s">
        <v>36</v>
      </c>
    </row>
    <row r="53" spans="2:12" x14ac:dyDescent="0.25">
      <c r="B53" s="18" t="s">
        <v>6</v>
      </c>
      <c r="J53" s="25">
        <v>1</v>
      </c>
    </row>
    <row r="54" spans="2:12" x14ac:dyDescent="0.25">
      <c r="J54" s="22">
        <f>I14</f>
        <v>-2.1254584988472688E-3</v>
      </c>
    </row>
    <row r="55" spans="2:12" x14ac:dyDescent="0.25">
      <c r="B55" s="18" t="s">
        <v>7</v>
      </c>
      <c r="C55" s="18" t="s">
        <v>9</v>
      </c>
      <c r="J55" s="23">
        <f t="shared" ref="J55:J58" si="3">I15</f>
        <v>-8.1555961926291394E-4</v>
      </c>
    </row>
    <row r="56" spans="2:12" x14ac:dyDescent="0.25">
      <c r="B56" s="18" t="s">
        <v>8</v>
      </c>
      <c r="C56" s="18"/>
      <c r="J56" s="24">
        <f t="shared" si="3"/>
        <v>3.2471181225330047E-4</v>
      </c>
    </row>
    <row r="57" spans="2:12" x14ac:dyDescent="0.25">
      <c r="B57" s="28" t="s">
        <v>43</v>
      </c>
      <c r="C57" s="18"/>
      <c r="J57" s="26">
        <f t="shared" si="3"/>
        <v>-1.2145477136270106E-3</v>
      </c>
      <c r="L57" s="21"/>
    </row>
    <row r="58" spans="2:12" x14ac:dyDescent="0.25">
      <c r="B58" s="18"/>
      <c r="C58" s="18"/>
      <c r="J58" s="27">
        <f t="shared" si="3"/>
        <v>-3.2579183757606132E-4</v>
      </c>
      <c r="L58" s="21" t="s">
        <v>36</v>
      </c>
    </row>
    <row r="59" spans="2:12" x14ac:dyDescent="0.25">
      <c r="C59" s="7" t="s">
        <v>37</v>
      </c>
      <c r="D59" s="7" t="s">
        <v>20</v>
      </c>
      <c r="E59" s="7" t="s">
        <v>21</v>
      </c>
      <c r="F59" s="7" t="s">
        <v>22</v>
      </c>
      <c r="G59" s="7" t="s">
        <v>38</v>
      </c>
      <c r="H59" s="7" t="s">
        <v>39</v>
      </c>
      <c r="L59" s="6" t="s">
        <v>23</v>
      </c>
    </row>
    <row r="60" spans="2:12" ht="18" x14ac:dyDescent="0.35">
      <c r="B60" t="s">
        <v>27</v>
      </c>
      <c r="C60" s="8">
        <v>0</v>
      </c>
      <c r="D60" s="9">
        <v>1152</v>
      </c>
      <c r="E60" s="29">
        <v>864</v>
      </c>
      <c r="F60" s="12">
        <v>2400</v>
      </c>
      <c r="G60" s="30">
        <v>0</v>
      </c>
      <c r="H60" s="31">
        <v>0</v>
      </c>
      <c r="J60" s="32">
        <f t="array" ref="J60:J65">MMULT(C60:H65,J53:J58)</f>
        <v>-2.3738633523072905</v>
      </c>
      <c r="K60">
        <v>-1</v>
      </c>
      <c r="L60" s="15">
        <f t="shared" ref="L60:L65" si="4">J60*K60</f>
        <v>2.3738633523072905</v>
      </c>
    </row>
    <row r="61" spans="2:12" ht="18" x14ac:dyDescent="0.35">
      <c r="B61" t="s">
        <v>42</v>
      </c>
      <c r="C61" s="8">
        <v>0</v>
      </c>
      <c r="D61" s="9">
        <v>1152</v>
      </c>
      <c r="E61" s="29">
        <v>864</v>
      </c>
      <c r="F61" s="12">
        <v>4800</v>
      </c>
      <c r="G61" s="30">
        <v>0</v>
      </c>
      <c r="H61" s="31">
        <v>0</v>
      </c>
      <c r="J61" s="16">
        <v>-1.5945550028993694</v>
      </c>
      <c r="K61">
        <v>1</v>
      </c>
      <c r="L61" s="15">
        <f t="shared" si="4"/>
        <v>-1.5945550028993694</v>
      </c>
    </row>
    <row r="62" spans="2:12" ht="18" x14ac:dyDescent="0.35">
      <c r="B62" t="s">
        <v>10</v>
      </c>
      <c r="C62" s="8">
        <v>-6</v>
      </c>
      <c r="D62" s="9">
        <v>0</v>
      </c>
      <c r="E62" s="29">
        <f>-20000/3</f>
        <v>-6666.666666666667</v>
      </c>
      <c r="F62" s="12">
        <f>10000+10000/3</f>
        <v>13333.333333333334</v>
      </c>
      <c r="G62" s="30">
        <v>0</v>
      </c>
      <c r="H62" s="31">
        <f>20000/3</f>
        <v>6666.666666666667</v>
      </c>
      <c r="J62" s="16">
        <v>1.5946093746230243</v>
      </c>
      <c r="K62">
        <v>-1</v>
      </c>
      <c r="L62" s="15">
        <f t="shared" si="4"/>
        <v>-1.5946093746230243</v>
      </c>
    </row>
    <row r="63" spans="2:12" ht="18" x14ac:dyDescent="0.35">
      <c r="B63" t="s">
        <v>11</v>
      </c>
      <c r="C63" s="8">
        <v>6</v>
      </c>
      <c r="D63" s="9">
        <v>0</v>
      </c>
      <c r="E63" s="29">
        <f>E62</f>
        <v>-6666.666666666667</v>
      </c>
      <c r="F63" s="12">
        <f>F62/2</f>
        <v>6666.666666666667</v>
      </c>
      <c r="G63" s="30">
        <v>0</v>
      </c>
      <c r="H63" s="31">
        <f>2*H62</f>
        <v>13333.333333333334</v>
      </c>
      <c r="J63" s="16">
        <v>9.2579183757606121</v>
      </c>
      <c r="K63">
        <v>1</v>
      </c>
      <c r="L63" s="15">
        <f t="shared" si="4"/>
        <v>9.2579183757606121</v>
      </c>
    </row>
    <row r="64" spans="2:12" ht="18" x14ac:dyDescent="0.35">
      <c r="B64" t="s">
        <v>12</v>
      </c>
      <c r="C64" s="8">
        <v>-6</v>
      </c>
      <c r="D64" s="9">
        <v>0</v>
      </c>
      <c r="E64" s="29">
        <v>0</v>
      </c>
      <c r="F64" s="12">
        <v>0</v>
      </c>
      <c r="G64" s="30">
        <v>0</v>
      </c>
      <c r="H64" s="31">
        <v>10000</v>
      </c>
      <c r="J64" s="16">
        <v>-9.2579183757606138</v>
      </c>
      <c r="K64">
        <v>-1</v>
      </c>
      <c r="L64" s="15">
        <f t="shared" si="4"/>
        <v>9.2579183757606138</v>
      </c>
    </row>
    <row r="65" spans="2:12" ht="18" x14ac:dyDescent="0.35">
      <c r="B65" t="s">
        <v>13</v>
      </c>
      <c r="C65" s="8">
        <v>6</v>
      </c>
      <c r="D65" s="9">
        <v>0</v>
      </c>
      <c r="E65" s="29">
        <v>0</v>
      </c>
      <c r="F65" s="12">
        <v>0</v>
      </c>
      <c r="G65" s="30">
        <v>0</v>
      </c>
      <c r="H65" s="31">
        <v>5000</v>
      </c>
      <c r="J65" s="32">
        <v>4.3710408121196931</v>
      </c>
      <c r="K65">
        <v>1</v>
      </c>
      <c r="L65" s="15">
        <f t="shared" si="4"/>
        <v>4.3710408121196931</v>
      </c>
    </row>
    <row r="66" spans="2:12" x14ac:dyDescent="0.25">
      <c r="D66" s="10"/>
      <c r="E66" s="10"/>
      <c r="F66" s="10"/>
      <c r="G66" s="11"/>
      <c r="H66" s="13"/>
    </row>
    <row r="67" spans="2:12" ht="18" x14ac:dyDescent="0.35">
      <c r="B67" t="s">
        <v>28</v>
      </c>
      <c r="C67" s="8">
        <v>0</v>
      </c>
      <c r="D67" s="9">
        <v>-460.8</v>
      </c>
      <c r="E67" s="29">
        <v>-345.6</v>
      </c>
      <c r="F67" s="12">
        <v>-1440</v>
      </c>
      <c r="G67" s="30">
        <v>0</v>
      </c>
      <c r="H67" s="31">
        <v>0</v>
      </c>
      <c r="J67" s="32">
        <f t="array" ref="J67:J72">MMULT(C67:H72,J53:J58)</f>
        <v>0.79368367104133197</v>
      </c>
      <c r="K67">
        <v>-1</v>
      </c>
      <c r="L67" s="15">
        <f t="shared" ref="L67:L72" si="5">J67*K67</f>
        <v>-0.79368367104133197</v>
      </c>
    </row>
    <row r="68" spans="2:12" ht="18" x14ac:dyDescent="0.35">
      <c r="B68" t="s">
        <v>44</v>
      </c>
      <c r="C68" s="8">
        <v>0</v>
      </c>
      <c r="D68" s="9">
        <v>460.8</v>
      </c>
      <c r="E68" s="29">
        <v>345.6</v>
      </c>
      <c r="F68" s="12">
        <v>1440</v>
      </c>
      <c r="G68" s="30">
        <v>0</v>
      </c>
      <c r="H68" s="31">
        <v>0</v>
      </c>
      <c r="J68" s="32">
        <v>-0.79368367104133197</v>
      </c>
      <c r="K68">
        <v>1</v>
      </c>
      <c r="L68" s="15">
        <f t="shared" si="5"/>
        <v>-0.79368367104133197</v>
      </c>
    </row>
    <row r="69" spans="2:12" ht="18" x14ac:dyDescent="0.35">
      <c r="B69" t="s">
        <v>16</v>
      </c>
      <c r="C69" s="8">
        <v>0</v>
      </c>
      <c r="D69" s="9">
        <v>0</v>
      </c>
      <c r="E69" s="29">
        <v>4444.4444000000003</v>
      </c>
      <c r="F69" s="12">
        <f>-20000/3</f>
        <v>-6666.666666666667</v>
      </c>
      <c r="G69" s="30">
        <v>0</v>
      </c>
      <c r="H69" s="31">
        <f>-20000/3</f>
        <v>-6666.666666666667</v>
      </c>
      <c r="J69" s="32">
        <v>-3.6175092138807843</v>
      </c>
      <c r="K69">
        <v>-1</v>
      </c>
      <c r="L69" s="15">
        <f t="shared" si="5"/>
        <v>3.6175092138807843</v>
      </c>
    </row>
    <row r="70" spans="2:12" ht="18" x14ac:dyDescent="0.35">
      <c r="B70" t="s">
        <v>17</v>
      </c>
      <c r="C70" s="8">
        <v>0</v>
      </c>
      <c r="D70" s="9">
        <v>0</v>
      </c>
      <c r="E70" s="29">
        <f>-E69</f>
        <v>-4444.4444000000003</v>
      </c>
      <c r="F70" s="12">
        <f>-F69</f>
        <v>6666.666666666667</v>
      </c>
      <c r="G70" s="30">
        <v>0</v>
      </c>
      <c r="H70" s="31">
        <f>-H69</f>
        <v>6666.666666666667</v>
      </c>
      <c r="J70" s="32">
        <v>3.6175092138807843</v>
      </c>
      <c r="K70">
        <v>1</v>
      </c>
      <c r="L70" s="15">
        <f t="shared" si="5"/>
        <v>3.6175092138807843</v>
      </c>
    </row>
    <row r="71" spans="2:12" ht="18" x14ac:dyDescent="0.35">
      <c r="B71" t="s">
        <v>18</v>
      </c>
      <c r="C71" s="8">
        <v>0</v>
      </c>
      <c r="D71" s="9">
        <v>0</v>
      </c>
      <c r="E71" s="29">
        <v>0</v>
      </c>
      <c r="F71" s="12">
        <v>0</v>
      </c>
      <c r="G71" s="30">
        <v>0</v>
      </c>
      <c r="H71" s="31">
        <v>-3750</v>
      </c>
      <c r="J71" s="32">
        <v>1.22171939091023</v>
      </c>
      <c r="K71">
        <v>-1</v>
      </c>
      <c r="L71" s="15">
        <f t="shared" si="5"/>
        <v>-1.22171939091023</v>
      </c>
    </row>
    <row r="72" spans="2:12" ht="18" x14ac:dyDescent="0.35">
      <c r="B72" t="s">
        <v>19</v>
      </c>
      <c r="C72" s="8">
        <v>0</v>
      </c>
      <c r="D72" s="9">
        <v>0</v>
      </c>
      <c r="E72" s="29">
        <v>0</v>
      </c>
      <c r="F72" s="12">
        <v>0</v>
      </c>
      <c r="G72" s="30">
        <v>0</v>
      </c>
      <c r="H72" s="31">
        <v>3750</v>
      </c>
      <c r="J72" s="32">
        <v>-1.22171939091023</v>
      </c>
      <c r="K72">
        <v>1</v>
      </c>
      <c r="L72" s="15">
        <f t="shared" si="5"/>
        <v>-1.22171939091023</v>
      </c>
    </row>
    <row r="74" spans="2:12" ht="18" x14ac:dyDescent="0.35">
      <c r="B74" t="s">
        <v>33</v>
      </c>
      <c r="C74" s="8">
        <v>0</v>
      </c>
      <c r="D74" s="9">
        <v>-9840</v>
      </c>
      <c r="E74" s="29">
        <v>13120</v>
      </c>
      <c r="F74" s="12">
        <v>0</v>
      </c>
      <c r="G74" s="30">
        <v>0</v>
      </c>
      <c r="H74" s="31">
        <v>0</v>
      </c>
      <c r="J74" s="32">
        <f t="array" ref="J74:J79">MMULT(C74:H79,J53:J58)</f>
        <v>10.214369423927693</v>
      </c>
      <c r="K74">
        <v>-1</v>
      </c>
      <c r="L74" s="15">
        <f t="shared" ref="L74:L79" si="6">J74*K74</f>
        <v>-10.214369423927693</v>
      </c>
    </row>
    <row r="75" spans="2:12" ht="18" x14ac:dyDescent="0.35">
      <c r="B75" t="s">
        <v>45</v>
      </c>
      <c r="C75" s="8">
        <v>0</v>
      </c>
      <c r="D75" s="9">
        <v>9840</v>
      </c>
      <c r="E75" s="29">
        <v>-13120</v>
      </c>
      <c r="F75" s="12">
        <v>0</v>
      </c>
      <c r="G75" s="30">
        <v>0</v>
      </c>
      <c r="H75" s="31">
        <v>0</v>
      </c>
      <c r="J75" s="32">
        <v>-10.214369423927693</v>
      </c>
      <c r="K75">
        <v>1</v>
      </c>
      <c r="L75" s="15">
        <f t="shared" si="6"/>
        <v>-10.214369423927693</v>
      </c>
    </row>
    <row r="76" spans="2:12" ht="18" x14ac:dyDescent="0.35">
      <c r="B76" t="s">
        <v>29</v>
      </c>
      <c r="C76" s="8">
        <v>43.2</v>
      </c>
      <c r="D76" s="9">
        <v>40000</v>
      </c>
      <c r="E76" s="29">
        <v>0</v>
      </c>
      <c r="F76" s="12">
        <v>0</v>
      </c>
      <c r="G76" s="30">
        <v>-40000</v>
      </c>
      <c r="H76" s="31">
        <v>0</v>
      </c>
      <c r="J76" s="32">
        <v>6.7635685911896672</v>
      </c>
      <c r="K76">
        <v>-1</v>
      </c>
      <c r="L76" s="15">
        <f t="shared" si="6"/>
        <v>-6.7635685911896672</v>
      </c>
    </row>
    <row r="77" spans="2:12" ht="18" x14ac:dyDescent="0.35">
      <c r="B77" t="s">
        <v>30</v>
      </c>
      <c r="C77" s="8">
        <v>-43.2</v>
      </c>
      <c r="D77" s="9">
        <f>-D76</f>
        <v>-40000</v>
      </c>
      <c r="E77" s="29">
        <v>0</v>
      </c>
      <c r="F77" s="12">
        <v>0</v>
      </c>
      <c r="G77" s="30">
        <v>40000</v>
      </c>
      <c r="H77" s="31">
        <v>0</v>
      </c>
      <c r="J77" s="16">
        <v>-6.7635685911896672</v>
      </c>
      <c r="K77">
        <v>1</v>
      </c>
      <c r="L77" s="15">
        <f t="shared" si="6"/>
        <v>-6.7635685911896672</v>
      </c>
    </row>
    <row r="78" spans="2:12" ht="18" x14ac:dyDescent="0.35">
      <c r="B78" t="s">
        <v>31</v>
      </c>
      <c r="C78" s="8">
        <v>43.2</v>
      </c>
      <c r="D78" s="9">
        <v>0</v>
      </c>
      <c r="E78" s="29">
        <v>0</v>
      </c>
      <c r="F78" s="12">
        <v>0</v>
      </c>
      <c r="G78" s="30">
        <v>30000</v>
      </c>
      <c r="H78" s="31">
        <v>0</v>
      </c>
      <c r="J78" s="16">
        <v>6.7635685911896815</v>
      </c>
      <c r="K78">
        <v>-1</v>
      </c>
      <c r="L78" s="15">
        <f t="shared" si="6"/>
        <v>-6.7635685911896815</v>
      </c>
    </row>
    <row r="79" spans="2:12" ht="18" x14ac:dyDescent="0.35">
      <c r="B79" t="s">
        <v>32</v>
      </c>
      <c r="C79" s="8">
        <v>-43.2</v>
      </c>
      <c r="D79" s="9">
        <v>0</v>
      </c>
      <c r="E79" s="29">
        <v>0</v>
      </c>
      <c r="F79" s="12">
        <v>0</v>
      </c>
      <c r="G79" s="30">
        <v>-30000</v>
      </c>
      <c r="H79" s="31">
        <v>0</v>
      </c>
      <c r="J79" s="32">
        <v>-6.7635685911896815</v>
      </c>
      <c r="K79">
        <v>1</v>
      </c>
      <c r="L79" s="15">
        <f t="shared" si="6"/>
        <v>-6.7635685911896815</v>
      </c>
    </row>
    <row r="81" spans="12:12" x14ac:dyDescent="0.25">
      <c r="L81" s="17" t="s">
        <v>24</v>
      </c>
    </row>
  </sheetData>
  <printOptions horizontalCentered="1"/>
  <pageMargins left="0.70866141732283472" right="0.35433070866141736" top="0.39370078740157483" bottom="0.39370078740157483" header="0.31496062992125984" footer="0.31496062992125984"/>
  <pageSetup paperSize="9" scale="84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1. Beispiel zum WGV</vt:lpstr>
      <vt:lpstr>'1. Beispiel zum WGV'!Druckbereich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Göttsche, Jens</dc:creator>
  <cp:lastModifiedBy>Göttsche, Jens</cp:lastModifiedBy>
  <cp:lastPrinted>2020-04-09T12:18:14Z</cp:lastPrinted>
  <dcterms:created xsi:type="dcterms:W3CDTF">2019-04-12T13:54:24Z</dcterms:created>
  <dcterms:modified xsi:type="dcterms:W3CDTF">2020-04-12T16:12:07Z</dcterms:modified>
</cp:coreProperties>
</file>