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goettsche\Desktop\BST3_2020\2020_04_03_3\"/>
    </mc:Choice>
  </mc:AlternateContent>
  <bookViews>
    <workbookView xWindow="0" yWindow="0" windowWidth="20490" windowHeight="7770" activeTab="2"/>
  </bookViews>
  <sheets>
    <sheet name="2. Beispiel zum DWV" sheetId="3" r:id="rId1"/>
    <sheet name="3. Beispiel zum DWV" sheetId="4" r:id="rId2"/>
    <sheet name="1. Beispiel zum WGV" sheetId="5" r:id="rId3"/>
  </sheets>
  <definedNames>
    <definedName name="_xlnm.Print_Area" localSheetId="2">'1. Beispiel zum WGV'!$B$2:$J$44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37" i="5" l="1" a="1"/>
  <c r="H38" i="5" s="1"/>
  <c r="J38" i="5" s="1"/>
  <c r="H37" i="5"/>
  <c r="J37" i="5" s="1"/>
  <c r="H40" i="5"/>
  <c r="H41" i="5"/>
  <c r="J41" i="5" s="1"/>
  <c r="J40" i="5"/>
  <c r="D40" i="5"/>
  <c r="D38" i="5"/>
  <c r="J24" i="5"/>
  <c r="J25" i="5"/>
  <c r="J26" i="5"/>
  <c r="J27" i="5"/>
  <c r="H30" i="5" a="1"/>
  <c r="H30" i="5" s="1"/>
  <c r="H33" i="5"/>
  <c r="H23" i="5" a="1"/>
  <c r="H23" i="5"/>
  <c r="H24" i="5"/>
  <c r="H25" i="5"/>
  <c r="H26" i="5"/>
  <c r="H27" i="5"/>
  <c r="H28" i="5"/>
  <c r="B12" i="5" a="1"/>
  <c r="H39" i="5" l="1"/>
  <c r="J39" i="5" s="1"/>
  <c r="H42" i="5"/>
  <c r="J42" i="5" s="1"/>
  <c r="H32" i="5"/>
  <c r="H35" i="5"/>
  <c r="H31" i="5"/>
  <c r="H34" i="5"/>
  <c r="C14" i="5"/>
  <c r="B13" i="5"/>
  <c r="B14" i="5"/>
  <c r="D12" i="5"/>
  <c r="D13" i="5"/>
  <c r="C12" i="5"/>
  <c r="D14" i="5"/>
  <c r="C13" i="5"/>
  <c r="B12" i="5"/>
  <c r="J54" i="4"/>
  <c r="J53" i="4"/>
  <c r="J52" i="4"/>
  <c r="H52" i="4" a="1"/>
  <c r="H52" i="4" s="1"/>
  <c r="J34" i="4"/>
  <c r="J33" i="4"/>
  <c r="J32" i="4"/>
  <c r="H32" i="4" a="1"/>
  <c r="H33" i="4" s="1"/>
  <c r="H47" i="4" a="1"/>
  <c r="H47" i="4"/>
  <c r="H48" i="4"/>
  <c r="J48" i="4" s="1"/>
  <c r="H49" i="4"/>
  <c r="H43" i="4" a="1"/>
  <c r="H43" i="4"/>
  <c r="H44" i="4"/>
  <c r="H45" i="4"/>
  <c r="J45" i="4" s="1"/>
  <c r="H41" i="4"/>
  <c r="H40" i="4"/>
  <c r="H39" i="4"/>
  <c r="H27" i="4" a="1"/>
  <c r="H27" i="4"/>
  <c r="J27" i="4" s="1"/>
  <c r="H28" i="4"/>
  <c r="J28" i="4" s="1"/>
  <c r="H29" i="4"/>
  <c r="J29" i="4" s="1"/>
  <c r="H23" i="4" a="1"/>
  <c r="H23" i="4"/>
  <c r="H24" i="4"/>
  <c r="H25" i="4"/>
  <c r="J49" i="4"/>
  <c r="E49" i="4"/>
  <c r="F48" i="4"/>
  <c r="F49" i="4" s="1"/>
  <c r="E48" i="4"/>
  <c r="D48" i="4"/>
  <c r="D49" i="4" s="1"/>
  <c r="J47" i="4"/>
  <c r="J44" i="4"/>
  <c r="F44" i="4"/>
  <c r="F45" i="4" s="1"/>
  <c r="E44" i="4"/>
  <c r="E45" i="4" s="1"/>
  <c r="D44" i="4"/>
  <c r="D45" i="4" s="1"/>
  <c r="J43" i="4"/>
  <c r="J23" i="4"/>
  <c r="J24" i="4"/>
  <c r="J25" i="4"/>
  <c r="F28" i="4"/>
  <c r="F29" i="4" s="1"/>
  <c r="F24" i="4"/>
  <c r="F25" i="4" s="1"/>
  <c r="E28" i="4"/>
  <c r="E29" i="4" s="1"/>
  <c r="E24" i="4"/>
  <c r="E25" i="4" s="1"/>
  <c r="D28" i="4"/>
  <c r="D29" i="4" s="1"/>
  <c r="D24" i="4"/>
  <c r="D25" i="4" s="1"/>
  <c r="D9" i="4"/>
  <c r="C8" i="4"/>
  <c r="C9" i="4"/>
  <c r="D8" i="4" s="1"/>
  <c r="B8" i="4"/>
  <c r="C7" i="4" s="1"/>
  <c r="B7" i="4"/>
  <c r="F12" i="5" l="1" a="1"/>
  <c r="H54" i="4"/>
  <c r="H53" i="4"/>
  <c r="H32" i="4"/>
  <c r="H34" i="4"/>
  <c r="B9" i="4"/>
  <c r="D7" i="4" s="1"/>
  <c r="B12" i="4" s="1" a="1"/>
  <c r="B12" i="4" s="1"/>
  <c r="D14" i="4"/>
  <c r="J24" i="3"/>
  <c r="J25" i="3"/>
  <c r="J26" i="3"/>
  <c r="J27" i="3"/>
  <c r="J29" i="3"/>
  <c r="J30" i="3"/>
  <c r="J31" i="3"/>
  <c r="J32" i="3"/>
  <c r="J33" i="3"/>
  <c r="J34" i="3"/>
  <c r="J23" i="3"/>
  <c r="H29" i="3" a="1"/>
  <c r="H29" i="3" s="1"/>
  <c r="H32" i="3"/>
  <c r="H23" i="3" a="1"/>
  <c r="H23" i="3" s="1"/>
  <c r="H26" i="3"/>
  <c r="D32" i="3"/>
  <c r="D31" i="3"/>
  <c r="C24" i="3"/>
  <c r="C23" i="3"/>
  <c r="H20" i="3"/>
  <c r="H21" i="3"/>
  <c r="H19" i="3"/>
  <c r="F12" i="3" a="1"/>
  <c r="F14" i="3" s="1"/>
  <c r="B12" i="3" a="1"/>
  <c r="B12" i="3"/>
  <c r="C12" i="3"/>
  <c r="D12" i="3"/>
  <c r="B13" i="3"/>
  <c r="C13" i="3"/>
  <c r="D13" i="3"/>
  <c r="B14" i="3"/>
  <c r="C14" i="3"/>
  <c r="D14" i="3"/>
  <c r="F8" i="3"/>
  <c r="B7" i="3"/>
  <c r="F13" i="5" l="1"/>
  <c r="H20" i="5" s="1"/>
  <c r="F12" i="5"/>
  <c r="H19" i="5" s="1"/>
  <c r="F14" i="5"/>
  <c r="H21" i="5" s="1"/>
  <c r="B14" i="4"/>
  <c r="B13" i="4"/>
  <c r="C14" i="4"/>
  <c r="C13" i="4"/>
  <c r="D13" i="4"/>
  <c r="D12" i="4"/>
  <c r="C12" i="4"/>
  <c r="H31" i="3"/>
  <c r="H34" i="3"/>
  <c r="H30" i="3"/>
  <c r="H33" i="3"/>
  <c r="H25" i="3"/>
  <c r="H24" i="3"/>
  <c r="H27" i="3"/>
  <c r="F13" i="3"/>
  <c r="F12" i="3"/>
  <c r="F12" i="4" l="1" a="1"/>
  <c r="F12" i="4" s="1"/>
  <c r="H19" i="4" s="1"/>
  <c r="J28" i="5" l="1"/>
  <c r="J23" i="5"/>
  <c r="J35" i="5"/>
  <c r="J31" i="5"/>
  <c r="J34" i="5"/>
  <c r="J30" i="5"/>
  <c r="J33" i="5"/>
  <c r="J32" i="5"/>
  <c r="G14" i="4"/>
  <c r="F14" i="4"/>
  <c r="H21" i="4" s="1"/>
  <c r="F13" i="4"/>
  <c r="H20" i="4" s="1"/>
  <c r="G12" i="4"/>
  <c r="G13" i="4"/>
</calcChain>
</file>

<file path=xl/sharedStrings.xml><?xml version="1.0" encoding="utf-8"?>
<sst xmlns="http://schemas.openxmlformats.org/spreadsheetml/2006/main" count="117" uniqueCount="48">
  <si>
    <t>Nachlaufrechnung (Superposition)</t>
  </si>
  <si>
    <t>Fortsetzung: 2. Beispiel zum Drehwinkelverfahren</t>
  </si>
  <si>
    <r>
      <rPr>
        <b/>
        <u/>
        <sz val="11"/>
        <color theme="1"/>
        <rFont val="Calibri"/>
        <family val="2"/>
        <scheme val="minor"/>
      </rPr>
      <t>Lösung des Gleichungssystems</t>
    </r>
    <r>
      <rPr>
        <b/>
        <sz val="11"/>
        <color theme="1"/>
        <rFont val="Calibri"/>
        <family val="2"/>
        <scheme val="minor"/>
      </rPr>
      <t xml:space="preserve"> [K]*[y] = [r]</t>
    </r>
  </si>
  <si>
    <t>[r] = Lastvektor (recht Seite)</t>
  </si>
  <si>
    <t>[K]^-1 = Inverse Steifigkeitsmatrix</t>
  </si>
  <si>
    <t>[y] = Lösungsvektor</t>
  </si>
  <si>
    <t>entspricht:</t>
  </si>
  <si>
    <t>mit Hilfe einer einfachen Matrizenmultiplikation</t>
  </si>
  <si>
    <t>Stabend-</t>
  </si>
  <si>
    <t>schnittgrößen</t>
  </si>
  <si>
    <t>(Vorzeichen nach WGV)</t>
  </si>
  <si>
    <r>
      <t>M</t>
    </r>
    <r>
      <rPr>
        <vertAlign val="subscript"/>
        <sz val="11"/>
        <color theme="1"/>
        <rFont val="Calibri"/>
        <family val="2"/>
        <scheme val="minor"/>
      </rPr>
      <t>1,rechts</t>
    </r>
  </si>
  <si>
    <r>
      <t>M</t>
    </r>
    <r>
      <rPr>
        <vertAlign val="subscript"/>
        <sz val="11"/>
        <color theme="1"/>
        <rFont val="Calibri"/>
        <family val="2"/>
        <scheme val="minor"/>
      </rPr>
      <t>2,links</t>
    </r>
  </si>
  <si>
    <r>
      <t>M</t>
    </r>
    <r>
      <rPr>
        <vertAlign val="subscript"/>
        <sz val="11"/>
        <color theme="1"/>
        <rFont val="Calibri"/>
        <family val="2"/>
        <scheme val="minor"/>
      </rPr>
      <t>2,rechts</t>
    </r>
  </si>
  <si>
    <r>
      <t>M</t>
    </r>
    <r>
      <rPr>
        <vertAlign val="subscript"/>
        <sz val="11"/>
        <color theme="1"/>
        <rFont val="Calibri"/>
        <family val="2"/>
        <scheme val="minor"/>
      </rPr>
      <t>3,links</t>
    </r>
  </si>
  <si>
    <r>
      <t>M</t>
    </r>
    <r>
      <rPr>
        <vertAlign val="subscript"/>
        <sz val="11"/>
        <color theme="1"/>
        <rFont val="Calibri"/>
        <family val="2"/>
        <scheme val="minor"/>
      </rPr>
      <t>3,rechts</t>
    </r>
  </si>
  <si>
    <r>
      <t>w</t>
    </r>
    <r>
      <rPr>
        <vertAlign val="subscript"/>
        <sz val="11"/>
        <color theme="1"/>
        <rFont val="Calibri"/>
        <family val="2"/>
        <scheme val="minor"/>
      </rPr>
      <t>2</t>
    </r>
  </si>
  <si>
    <r>
      <t>phi</t>
    </r>
    <r>
      <rPr>
        <vertAlign val="subscript"/>
        <sz val="11"/>
        <color theme="1"/>
        <rFont val="Calibri"/>
        <family val="2"/>
        <scheme val="minor"/>
      </rPr>
      <t>2</t>
    </r>
  </si>
  <si>
    <r>
      <t>phi</t>
    </r>
    <r>
      <rPr>
        <vertAlign val="subscript"/>
        <sz val="11"/>
        <color theme="1"/>
        <rFont val="Calibri"/>
        <family val="2"/>
        <scheme val="minor"/>
      </rPr>
      <t>3</t>
    </r>
  </si>
  <si>
    <r>
      <t>V</t>
    </r>
    <r>
      <rPr>
        <vertAlign val="subscript"/>
        <sz val="11"/>
        <color theme="1"/>
        <rFont val="Calibri"/>
        <family val="2"/>
        <scheme val="minor"/>
      </rPr>
      <t>1,rechts</t>
    </r>
  </si>
  <si>
    <r>
      <t>V</t>
    </r>
    <r>
      <rPr>
        <vertAlign val="subscript"/>
        <sz val="11"/>
        <color theme="1"/>
        <rFont val="Calibri"/>
        <family val="2"/>
        <scheme val="minor"/>
      </rPr>
      <t>2,links</t>
    </r>
  </si>
  <si>
    <r>
      <t>V</t>
    </r>
    <r>
      <rPr>
        <vertAlign val="subscript"/>
        <sz val="11"/>
        <color theme="1"/>
        <rFont val="Calibri"/>
        <family val="2"/>
        <scheme val="minor"/>
      </rPr>
      <t>2,rechts</t>
    </r>
  </si>
  <si>
    <r>
      <t>V</t>
    </r>
    <r>
      <rPr>
        <vertAlign val="subscript"/>
        <sz val="11"/>
        <color theme="1"/>
        <rFont val="Calibri"/>
        <family val="2"/>
        <scheme val="minor"/>
      </rPr>
      <t>3,links</t>
    </r>
  </si>
  <si>
    <r>
      <t>V</t>
    </r>
    <r>
      <rPr>
        <vertAlign val="subscript"/>
        <sz val="11"/>
        <color theme="1"/>
        <rFont val="Calibri"/>
        <family val="2"/>
        <scheme val="minor"/>
      </rPr>
      <t>3,rechts</t>
    </r>
  </si>
  <si>
    <r>
      <t>V</t>
    </r>
    <r>
      <rPr>
        <vertAlign val="subscript"/>
        <sz val="11"/>
        <color theme="1"/>
        <rFont val="Calibri"/>
        <family val="2"/>
        <scheme val="minor"/>
      </rPr>
      <t>4,links</t>
    </r>
  </si>
  <si>
    <t>am LVZ</t>
  </si>
  <si>
    <t>am EVZ1</t>
  </si>
  <si>
    <t>am EVZ2</t>
  </si>
  <si>
    <t>am EVZ3</t>
  </si>
  <si>
    <t>nach Baustatik</t>
  </si>
  <si>
    <t>Gleichgewicht an den Orten der Fesseln = OK</t>
  </si>
  <si>
    <t>[K] = Steifigkeitsmatrix (pos. Definit + symmetrisch)</t>
  </si>
  <si>
    <t>Fortsetzung: 3. Beispiel zum Drehwinkelverfahren</t>
  </si>
  <si>
    <t>LF1</t>
  </si>
  <si>
    <t>LF2</t>
  </si>
  <si>
    <t>Federkräfte:</t>
  </si>
  <si>
    <r>
      <t>u</t>
    </r>
    <r>
      <rPr>
        <vertAlign val="subscript"/>
        <sz val="11"/>
        <color theme="1"/>
        <rFont val="Calibri"/>
        <family val="2"/>
        <scheme val="minor"/>
      </rPr>
      <t>2</t>
    </r>
  </si>
  <si>
    <r>
      <t>M</t>
    </r>
    <r>
      <rPr>
        <vertAlign val="subscript"/>
        <sz val="11"/>
        <color theme="1"/>
        <rFont val="Calibri"/>
        <family val="2"/>
        <scheme val="minor"/>
      </rPr>
      <t>2,unten</t>
    </r>
  </si>
  <si>
    <r>
      <t>M</t>
    </r>
    <r>
      <rPr>
        <vertAlign val="subscript"/>
        <sz val="11"/>
        <color theme="1"/>
        <rFont val="Calibri"/>
        <family val="2"/>
        <scheme val="minor"/>
      </rPr>
      <t>4,oben</t>
    </r>
  </si>
  <si>
    <r>
      <t>V</t>
    </r>
    <r>
      <rPr>
        <vertAlign val="subscript"/>
        <sz val="11"/>
        <color theme="1"/>
        <rFont val="Calibri"/>
        <family val="2"/>
        <scheme val="minor"/>
      </rPr>
      <t>2,unten</t>
    </r>
  </si>
  <si>
    <r>
      <t>V</t>
    </r>
    <r>
      <rPr>
        <vertAlign val="subscript"/>
        <sz val="11"/>
        <color theme="1"/>
        <rFont val="Calibri"/>
        <family val="2"/>
        <scheme val="minor"/>
      </rPr>
      <t>4,oben</t>
    </r>
  </si>
  <si>
    <r>
      <t>N</t>
    </r>
    <r>
      <rPr>
        <vertAlign val="subscript"/>
        <sz val="11"/>
        <color theme="1"/>
        <rFont val="Calibri"/>
        <family val="2"/>
        <scheme val="minor"/>
      </rPr>
      <t>1,rechts</t>
    </r>
  </si>
  <si>
    <r>
      <t>N</t>
    </r>
    <r>
      <rPr>
        <vertAlign val="subscript"/>
        <sz val="11"/>
        <color theme="1"/>
        <rFont val="Calibri"/>
        <family val="2"/>
        <scheme val="minor"/>
      </rPr>
      <t>2,links</t>
    </r>
  </si>
  <si>
    <r>
      <t>N</t>
    </r>
    <r>
      <rPr>
        <vertAlign val="subscript"/>
        <sz val="11"/>
        <color theme="1"/>
        <rFont val="Calibri"/>
        <family val="2"/>
        <scheme val="minor"/>
      </rPr>
      <t>2,rechts</t>
    </r>
  </si>
  <si>
    <r>
      <t>N</t>
    </r>
    <r>
      <rPr>
        <vertAlign val="subscript"/>
        <sz val="11"/>
        <color theme="1"/>
        <rFont val="Calibri"/>
        <family val="2"/>
        <scheme val="minor"/>
      </rPr>
      <t>3,links</t>
    </r>
  </si>
  <si>
    <r>
      <t>N</t>
    </r>
    <r>
      <rPr>
        <vertAlign val="subscript"/>
        <sz val="11"/>
        <color theme="1"/>
        <rFont val="Calibri"/>
        <family val="2"/>
        <scheme val="minor"/>
      </rPr>
      <t>2,unten</t>
    </r>
  </si>
  <si>
    <r>
      <t>N</t>
    </r>
    <r>
      <rPr>
        <vertAlign val="subscript"/>
        <sz val="11"/>
        <color theme="1"/>
        <rFont val="Calibri"/>
        <family val="2"/>
        <scheme val="minor"/>
      </rPr>
      <t>4,oben</t>
    </r>
  </si>
  <si>
    <t>1. Beispiel zum Weggrößenverfahren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</si>
</sst>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0.000"/>
    <numFmt numFmtId="165" formatCode="0.000000"/>
    <numFmt numFmtId="166" formatCode="0.000E+00"/>
  </numFmts>
  <fonts count="12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vertAlign val="subscript"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color theme="4" tint="-0.249977111117893"/>
      <name val="Calibri"/>
      <family val="2"/>
      <scheme val="minor"/>
    </font>
    <font>
      <sz val="11"/>
      <color theme="9" tint="-0.499984740745262"/>
      <name val="Calibri"/>
      <family val="2"/>
      <scheme val="minor"/>
    </font>
    <font>
      <sz val="11"/>
      <color rgb="FF0070C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rgb="FFC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39997558519241921"/>
        <bgColor indexed="64"/>
      </patternFill>
    </fill>
    <fill>
      <patternFill patternType="solid">
        <fgColor rgb="FFFFFF66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164" fontId="0" fillId="0" borderId="1" xfId="0" applyNumberFormat="1" applyBorder="1"/>
    <xf numFmtId="0" fontId="2" fillId="0" borderId="0" xfId="0" applyFont="1"/>
    <xf numFmtId="166" fontId="0" fillId="0" borderId="1" xfId="0" applyNumberFormat="1" applyBorder="1"/>
    <xf numFmtId="0" fontId="0" fillId="0" borderId="1" xfId="0" applyBorder="1" applyAlignment="1">
      <alignment horizontal="center"/>
    </xf>
    <xf numFmtId="0" fontId="3" fillId="0" borderId="0" xfId="0" applyFont="1"/>
    <xf numFmtId="0" fontId="4" fillId="0" borderId="0" xfId="0" applyFont="1"/>
    <xf numFmtId="0" fontId="6" fillId="0" borderId="0" xfId="0" applyFont="1" applyAlignment="1">
      <alignment horizontal="center"/>
    </xf>
    <xf numFmtId="165" fontId="0" fillId="2" borderId="1" xfId="0" applyNumberFormat="1" applyFill="1" applyBorder="1"/>
    <xf numFmtId="164" fontId="0" fillId="2" borderId="1" xfId="0" applyNumberFormat="1" applyFill="1" applyBorder="1"/>
    <xf numFmtId="164" fontId="1" fillId="0" borderId="1" xfId="0" applyNumberFormat="1" applyFont="1" applyBorder="1"/>
    <xf numFmtId="0" fontId="1" fillId="0" borderId="0" xfId="0" applyFont="1"/>
    <xf numFmtId="164" fontId="7" fillId="0" borderId="1" xfId="0" applyNumberFormat="1" applyFont="1" applyBorder="1"/>
    <xf numFmtId="0" fontId="7" fillId="0" borderId="0" xfId="0" applyFont="1"/>
    <xf numFmtId="164" fontId="8" fillId="0" borderId="1" xfId="0" applyNumberFormat="1" applyFont="1" applyBorder="1"/>
    <xf numFmtId="0" fontId="8" fillId="0" borderId="0" xfId="0" applyFont="1"/>
    <xf numFmtId="165" fontId="8" fillId="0" borderId="1" xfId="0" applyNumberFormat="1" applyFont="1" applyBorder="1"/>
    <xf numFmtId="165" fontId="9" fillId="0" borderId="1" xfId="0" applyNumberFormat="1" applyFont="1" applyBorder="1"/>
    <xf numFmtId="165" fontId="1" fillId="0" borderId="1" xfId="0" applyNumberFormat="1" applyFont="1" applyBorder="1"/>
    <xf numFmtId="164" fontId="2" fillId="0" borderId="1" xfId="0" applyNumberFormat="1" applyFont="1" applyBorder="1"/>
    <xf numFmtId="164" fontId="0" fillId="3" borderId="1" xfId="0" applyNumberFormat="1" applyFill="1" applyBorder="1"/>
    <xf numFmtId="164" fontId="2" fillId="3" borderId="1" xfId="0" applyNumberFormat="1" applyFont="1" applyFill="1" applyBorder="1"/>
    <xf numFmtId="0" fontId="0" fillId="0" borderId="0" xfId="0" applyAlignment="1">
      <alignment horizontal="right"/>
    </xf>
    <xf numFmtId="0" fontId="10" fillId="0" borderId="0" xfId="0" applyFont="1"/>
    <xf numFmtId="164" fontId="8" fillId="0" borderId="0" xfId="0" applyNumberFormat="1" applyFont="1" applyBorder="1"/>
    <xf numFmtId="0" fontId="0" fillId="0" borderId="0" xfId="0" applyAlignment="1">
      <alignment horizontal="center"/>
    </xf>
    <xf numFmtId="164" fontId="0" fillId="3" borderId="1" xfId="0" applyNumberFormat="1" applyFont="1" applyFill="1" applyBorder="1"/>
    <xf numFmtId="0" fontId="0" fillId="0" borderId="1" xfId="0" applyBorder="1"/>
    <xf numFmtId="164" fontId="9" fillId="0" borderId="1" xfId="0" applyNumberFormat="1" applyFont="1" applyBorder="1"/>
    <xf numFmtId="164" fontId="11" fillId="3" borderId="1" xfId="0" applyNumberFormat="1" applyFont="1" applyFill="1" applyBorder="1"/>
    <xf numFmtId="14" fontId="0" fillId="0" borderId="0" xfId="0" applyNumberFormat="1"/>
  </cellXfs>
  <cellStyles count="1">
    <cellStyle name="Standard" xfId="0" builtinId="0"/>
  </cellStyles>
  <dxfs count="0"/>
  <tableStyles count="0" defaultTableStyle="TableStyleMedium2" defaultPivotStyle="PivotStyleLight16"/>
  <colors>
    <mruColors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37"/>
  <sheetViews>
    <sheetView zoomScale="120" zoomScaleNormal="120" workbookViewId="0">
      <selection sqref="A1:XFD1048576"/>
    </sheetView>
  </sheetViews>
  <sheetFormatPr baseColWidth="10" defaultRowHeight="15" x14ac:dyDescent="0.25"/>
  <cols>
    <col min="1" max="1" width="2.7109375" customWidth="1"/>
    <col min="2" max="4" width="13.5703125" bestFit="1" customWidth="1"/>
  </cols>
  <sheetData>
    <row r="1" spans="2:8" ht="18" customHeight="1" x14ac:dyDescent="0.25"/>
    <row r="2" spans="2:8" ht="18" customHeight="1" x14ac:dyDescent="0.25">
      <c r="B2" s="2" t="s">
        <v>1</v>
      </c>
    </row>
    <row r="3" spans="2:8" ht="18" customHeight="1" x14ac:dyDescent="0.25"/>
    <row r="4" spans="2:8" ht="18" customHeight="1" x14ac:dyDescent="0.25">
      <c r="B4" s="2" t="s">
        <v>2</v>
      </c>
    </row>
    <row r="5" spans="2:8" ht="18" customHeight="1" x14ac:dyDescent="0.25"/>
    <row r="6" spans="2:8" ht="18" customHeight="1" x14ac:dyDescent="0.25">
      <c r="B6" s="23" t="s">
        <v>31</v>
      </c>
      <c r="F6" s="23" t="s">
        <v>3</v>
      </c>
    </row>
    <row r="7" spans="2:8" ht="18" customHeight="1" x14ac:dyDescent="0.25">
      <c r="B7" s="19">
        <f>9080+10/3</f>
        <v>9083.3333333333339</v>
      </c>
      <c r="C7" s="1">
        <v>-500</v>
      </c>
      <c r="D7" s="1">
        <v>-8000</v>
      </c>
      <c r="F7" s="1">
        <v>40</v>
      </c>
    </row>
    <row r="8" spans="2:8" ht="18" customHeight="1" x14ac:dyDescent="0.25">
      <c r="B8" s="1">
        <v>-500</v>
      </c>
      <c r="C8" s="19">
        <v>36000</v>
      </c>
      <c r="D8" s="1">
        <v>8000</v>
      </c>
      <c r="F8" s="1">
        <f>26+2/3</f>
        <v>26.666666666666668</v>
      </c>
    </row>
    <row r="9" spans="2:8" ht="18" customHeight="1" x14ac:dyDescent="0.25">
      <c r="B9" s="1">
        <v>-8000</v>
      </c>
      <c r="C9" s="1">
        <v>8000</v>
      </c>
      <c r="D9" s="19">
        <v>16000</v>
      </c>
      <c r="F9" s="1">
        <v>-20</v>
      </c>
    </row>
    <row r="10" spans="2:8" ht="18" customHeight="1" x14ac:dyDescent="0.25"/>
    <row r="11" spans="2:8" ht="18" customHeight="1" x14ac:dyDescent="0.25">
      <c r="B11" s="23" t="s">
        <v>4</v>
      </c>
      <c r="F11" s="23" t="s">
        <v>5</v>
      </c>
      <c r="H11" s="23" t="s">
        <v>6</v>
      </c>
    </row>
    <row r="12" spans="2:8" ht="18" customHeight="1" x14ac:dyDescent="0.35">
      <c r="B12" s="3">
        <f t="array" ref="B12:D14">MINVERSE(B7:D9)</f>
        <v>2.1274238227146809E-4</v>
      </c>
      <c r="C12" s="3">
        <v>-2.3268698060941823E-5</v>
      </c>
      <c r="D12" s="3">
        <v>1.1800554016620494E-4</v>
      </c>
      <c r="F12" s="18">
        <f t="array" ref="F12:F14">MMULT(B12:D14,F7:F9)</f>
        <v>5.5290858725761758E-3</v>
      </c>
      <c r="H12" s="4" t="s">
        <v>16</v>
      </c>
    </row>
    <row r="13" spans="2:8" ht="18" customHeight="1" x14ac:dyDescent="0.35">
      <c r="B13" s="3">
        <v>-2.3268698060941819E-5</v>
      </c>
      <c r="C13" s="3">
        <v>3.3795013850415509E-5</v>
      </c>
      <c r="D13" s="3">
        <v>-2.8531855955678662E-5</v>
      </c>
      <c r="F13" s="17">
        <v>5.4108956602031398E-4</v>
      </c>
      <c r="H13" s="4" t="s">
        <v>17</v>
      </c>
    </row>
    <row r="14" spans="2:8" ht="18" customHeight="1" x14ac:dyDescent="0.35">
      <c r="B14" s="3">
        <v>1.1800554016620494E-4</v>
      </c>
      <c r="C14" s="3">
        <v>-2.8531855955678662E-5</v>
      </c>
      <c r="D14" s="3">
        <v>1.3576869806094179E-4</v>
      </c>
      <c r="F14" s="16">
        <v>1.2439981532779312E-3</v>
      </c>
      <c r="H14" s="4" t="s">
        <v>18</v>
      </c>
    </row>
    <row r="15" spans="2:8" ht="18" customHeight="1" x14ac:dyDescent="0.25"/>
    <row r="16" spans="2:8" ht="18" customHeight="1" x14ac:dyDescent="0.25"/>
    <row r="17" spans="2:10" ht="18" customHeight="1" x14ac:dyDescent="0.25">
      <c r="B17" s="5" t="s">
        <v>0</v>
      </c>
    </row>
    <row r="18" spans="2:10" ht="18" customHeight="1" x14ac:dyDescent="0.25">
      <c r="B18" s="23" t="s">
        <v>7</v>
      </c>
      <c r="H18" s="8">
        <v>1</v>
      </c>
    </row>
    <row r="19" spans="2:10" ht="18" customHeight="1" x14ac:dyDescent="0.25">
      <c r="H19" s="18">
        <f>F12</f>
        <v>5.5290858725761758E-3</v>
      </c>
    </row>
    <row r="20" spans="2:10" ht="18" customHeight="1" x14ac:dyDescent="0.25">
      <c r="B20" s="23" t="s">
        <v>8</v>
      </c>
      <c r="C20" s="23" t="s">
        <v>10</v>
      </c>
      <c r="H20" s="17">
        <f t="shared" ref="H20:H21" si="0">F13</f>
        <v>5.4108956602031398E-4</v>
      </c>
    </row>
    <row r="21" spans="2:10" ht="18" customHeight="1" x14ac:dyDescent="0.25">
      <c r="B21" s="23" t="s">
        <v>9</v>
      </c>
      <c r="C21" s="23"/>
      <c r="H21" s="16">
        <f t="shared" si="0"/>
        <v>1.2439981532779312E-3</v>
      </c>
    </row>
    <row r="22" spans="2:10" ht="18" customHeight="1" x14ac:dyDescent="0.25">
      <c r="C22" s="7" t="s">
        <v>25</v>
      </c>
      <c r="D22" s="7" t="s">
        <v>26</v>
      </c>
      <c r="E22" s="7" t="s">
        <v>27</v>
      </c>
      <c r="F22" s="7" t="s">
        <v>28</v>
      </c>
      <c r="J22" s="6" t="s">
        <v>29</v>
      </c>
    </row>
    <row r="23" spans="2:10" ht="18" customHeight="1" x14ac:dyDescent="0.35">
      <c r="B23" t="s">
        <v>11</v>
      </c>
      <c r="C23" s="9">
        <f>26+2/3</f>
        <v>26.666666666666668</v>
      </c>
      <c r="D23" s="10">
        <v>7500</v>
      </c>
      <c r="E23" s="12">
        <v>10000</v>
      </c>
      <c r="F23" s="14">
        <v>0</v>
      </c>
      <c r="H23" s="20">
        <f t="array" ref="H23:H27">MMULT(C23:F27,H18:H21)</f>
        <v>73.54570637119113</v>
      </c>
      <c r="I23">
        <v>-1</v>
      </c>
      <c r="J23" s="20">
        <f>H23*I23</f>
        <v>-73.54570637119113</v>
      </c>
    </row>
    <row r="24" spans="2:10" ht="18" customHeight="1" x14ac:dyDescent="0.35">
      <c r="B24" t="s">
        <v>12</v>
      </c>
      <c r="C24" s="9">
        <f>-C23</f>
        <v>-26.666666666666668</v>
      </c>
      <c r="D24" s="10">
        <v>7500</v>
      </c>
      <c r="E24" s="12">
        <v>20000</v>
      </c>
      <c r="F24" s="14">
        <v>0</v>
      </c>
      <c r="H24" s="21">
        <v>25.623268698060933</v>
      </c>
      <c r="I24">
        <v>1</v>
      </c>
      <c r="J24" s="20">
        <f t="shared" ref="J24:J34" si="1">H24*I24</f>
        <v>25.623268698060933</v>
      </c>
    </row>
    <row r="25" spans="2:10" ht="18" customHeight="1" x14ac:dyDescent="0.35">
      <c r="B25" t="s">
        <v>13</v>
      </c>
      <c r="C25" s="9">
        <v>0</v>
      </c>
      <c r="D25" s="10">
        <v>-8000</v>
      </c>
      <c r="E25" s="12">
        <v>16000</v>
      </c>
      <c r="F25" s="14">
        <v>8000</v>
      </c>
      <c r="H25" s="21">
        <v>-25.623268698060933</v>
      </c>
      <c r="I25">
        <v>-1</v>
      </c>
      <c r="J25" s="20">
        <f t="shared" si="1"/>
        <v>25.623268698060933</v>
      </c>
    </row>
    <row r="26" spans="2:10" ht="18" customHeight="1" x14ac:dyDescent="0.35">
      <c r="B26" t="s">
        <v>14</v>
      </c>
      <c r="C26" s="9">
        <v>0</v>
      </c>
      <c r="D26" s="10">
        <v>-8000</v>
      </c>
      <c r="E26" s="12">
        <v>8000</v>
      </c>
      <c r="F26" s="14">
        <v>16000</v>
      </c>
      <c r="H26" s="21">
        <v>-20</v>
      </c>
      <c r="I26">
        <v>1</v>
      </c>
      <c r="J26" s="20">
        <f t="shared" si="1"/>
        <v>-20</v>
      </c>
    </row>
    <row r="27" spans="2:10" ht="18" customHeight="1" x14ac:dyDescent="0.35">
      <c r="B27" t="s">
        <v>15</v>
      </c>
      <c r="C27" s="9">
        <v>20</v>
      </c>
      <c r="D27" s="10">
        <v>0</v>
      </c>
      <c r="E27" s="12">
        <v>0</v>
      </c>
      <c r="F27" s="14">
        <v>0</v>
      </c>
      <c r="H27" s="21">
        <v>20</v>
      </c>
      <c r="I27">
        <v>-1</v>
      </c>
      <c r="J27" s="20">
        <f t="shared" si="1"/>
        <v>-20</v>
      </c>
    </row>
    <row r="28" spans="2:10" ht="18" customHeight="1" x14ac:dyDescent="0.25">
      <c r="D28" s="11"/>
      <c r="E28" s="13"/>
      <c r="F28" s="15"/>
    </row>
    <row r="29" spans="2:10" ht="18" customHeight="1" x14ac:dyDescent="0.35">
      <c r="B29" t="s">
        <v>19</v>
      </c>
      <c r="C29" s="9">
        <v>-40</v>
      </c>
      <c r="D29" s="10">
        <v>-3750</v>
      </c>
      <c r="E29" s="12">
        <v>-7500</v>
      </c>
      <c r="F29" s="14">
        <v>0</v>
      </c>
      <c r="H29" s="20">
        <f t="array" ref="H29:H34">MMULT(C29:F34,H18:H21)</f>
        <v>-64.79224376731301</v>
      </c>
      <c r="I29">
        <v>-1</v>
      </c>
      <c r="J29" s="20">
        <f t="shared" si="1"/>
        <v>64.79224376731301</v>
      </c>
    </row>
    <row r="30" spans="2:10" ht="18" customHeight="1" x14ac:dyDescent="0.35">
      <c r="B30" t="s">
        <v>20</v>
      </c>
      <c r="C30" s="9">
        <v>-40</v>
      </c>
      <c r="D30" s="10">
        <v>3750</v>
      </c>
      <c r="E30" s="12">
        <v>7500</v>
      </c>
      <c r="F30" s="14">
        <v>0</v>
      </c>
      <c r="H30" s="21">
        <v>-15.207756232686986</v>
      </c>
      <c r="I30">
        <v>1</v>
      </c>
      <c r="J30" s="20">
        <f t="shared" si="1"/>
        <v>-15.207756232686986</v>
      </c>
    </row>
    <row r="31" spans="2:10" ht="18" customHeight="1" x14ac:dyDescent="0.35">
      <c r="B31" t="s">
        <v>21</v>
      </c>
      <c r="C31" s="9">
        <v>0</v>
      </c>
      <c r="D31" s="10">
        <f>5333+1/3</f>
        <v>5333.333333333333</v>
      </c>
      <c r="E31" s="12">
        <v>-8000</v>
      </c>
      <c r="F31" s="14">
        <v>-8000</v>
      </c>
      <c r="H31" s="21">
        <v>15.207756232686975</v>
      </c>
      <c r="I31">
        <v>-1</v>
      </c>
      <c r="J31" s="20">
        <f t="shared" si="1"/>
        <v>-15.207756232686975</v>
      </c>
    </row>
    <row r="32" spans="2:10" ht="18" customHeight="1" x14ac:dyDescent="0.35">
      <c r="B32" t="s">
        <v>22</v>
      </c>
      <c r="C32" s="9">
        <v>0</v>
      </c>
      <c r="D32" s="10">
        <f>-D31</f>
        <v>-5333.333333333333</v>
      </c>
      <c r="E32" s="12">
        <v>8000</v>
      </c>
      <c r="F32" s="14">
        <v>8000</v>
      </c>
      <c r="H32" s="20">
        <v>-15.207756232686975</v>
      </c>
      <c r="I32">
        <v>1</v>
      </c>
      <c r="J32" s="20">
        <f t="shared" si="1"/>
        <v>-15.207756232686975</v>
      </c>
    </row>
    <row r="33" spans="2:10" ht="18" customHeight="1" x14ac:dyDescent="0.35">
      <c r="B33" t="s">
        <v>23</v>
      </c>
      <c r="C33" s="9">
        <v>-10</v>
      </c>
      <c r="D33" s="10">
        <v>0</v>
      </c>
      <c r="E33" s="12">
        <v>0</v>
      </c>
      <c r="F33" s="14">
        <v>0</v>
      </c>
      <c r="H33" s="20">
        <v>-10</v>
      </c>
      <c r="I33">
        <v>-1</v>
      </c>
      <c r="J33" s="20">
        <f t="shared" si="1"/>
        <v>10</v>
      </c>
    </row>
    <row r="34" spans="2:10" ht="18" customHeight="1" x14ac:dyDescent="0.35">
      <c r="B34" t="s">
        <v>24</v>
      </c>
      <c r="C34" s="9">
        <v>10</v>
      </c>
      <c r="D34" s="10">
        <v>0</v>
      </c>
      <c r="E34" s="12">
        <v>0</v>
      </c>
      <c r="F34" s="14">
        <v>0</v>
      </c>
      <c r="H34" s="20">
        <v>10</v>
      </c>
      <c r="I34">
        <v>1</v>
      </c>
      <c r="J34" s="20">
        <f t="shared" si="1"/>
        <v>10</v>
      </c>
    </row>
    <row r="35" spans="2:10" ht="18" customHeight="1" x14ac:dyDescent="0.25"/>
    <row r="36" spans="2:10" ht="18" customHeight="1" x14ac:dyDescent="0.25">
      <c r="J36" s="22" t="s">
        <v>30</v>
      </c>
    </row>
    <row r="37" spans="2:10" ht="18" customHeight="1" x14ac:dyDescent="0.25"/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J57"/>
  <sheetViews>
    <sheetView workbookViewId="0">
      <selection activeCell="N8" sqref="N8"/>
    </sheetView>
  </sheetViews>
  <sheetFormatPr baseColWidth="10" defaultRowHeight="15" x14ac:dyDescent="0.25"/>
  <cols>
    <col min="1" max="1" width="2.7109375" customWidth="1"/>
    <col min="2" max="4" width="13.5703125" bestFit="1" customWidth="1"/>
  </cols>
  <sheetData>
    <row r="1" spans="2:9" ht="18" customHeight="1" x14ac:dyDescent="0.25"/>
    <row r="2" spans="2:9" ht="18" customHeight="1" x14ac:dyDescent="0.25">
      <c r="B2" s="2" t="s">
        <v>32</v>
      </c>
    </row>
    <row r="3" spans="2:9" ht="18" customHeight="1" x14ac:dyDescent="0.25"/>
    <row r="4" spans="2:9" ht="18" customHeight="1" x14ac:dyDescent="0.25">
      <c r="B4" s="2" t="s">
        <v>2</v>
      </c>
    </row>
    <row r="5" spans="2:9" ht="18" customHeight="1" x14ac:dyDescent="0.25">
      <c r="F5" s="25" t="s">
        <v>33</v>
      </c>
      <c r="G5" s="25" t="s">
        <v>34</v>
      </c>
    </row>
    <row r="6" spans="2:9" ht="18" customHeight="1" x14ac:dyDescent="0.25">
      <c r="B6" s="23" t="s">
        <v>31</v>
      </c>
      <c r="F6" s="23" t="s">
        <v>3</v>
      </c>
      <c r="G6" s="23"/>
    </row>
    <row r="7" spans="2:9" ht="18" customHeight="1" x14ac:dyDescent="0.25">
      <c r="B7" s="19">
        <f>2555+1/1.8</f>
        <v>2555.5555555555557</v>
      </c>
      <c r="C7" s="1">
        <f>B8</f>
        <v>-1666.6666666666667</v>
      </c>
      <c r="D7" s="1">
        <f>B9</f>
        <v>-1666.6666666666667</v>
      </c>
      <c r="F7" s="1">
        <v>82</v>
      </c>
      <c r="G7" s="1">
        <v>120</v>
      </c>
    </row>
    <row r="8" spans="2:9" ht="18" customHeight="1" x14ac:dyDescent="0.25">
      <c r="B8" s="1">
        <f>-5000/3</f>
        <v>-1666.6666666666667</v>
      </c>
      <c r="C8" s="19">
        <f>20000/3</f>
        <v>6666.666666666667</v>
      </c>
      <c r="D8" s="1">
        <f>C9</f>
        <v>3333.3333333333335</v>
      </c>
      <c r="F8" s="1">
        <v>4</v>
      </c>
      <c r="G8" s="1">
        <v>0</v>
      </c>
    </row>
    <row r="9" spans="2:9" ht="18" customHeight="1" x14ac:dyDescent="0.25">
      <c r="B9" s="1">
        <f>B8</f>
        <v>-1666.6666666666667</v>
      </c>
      <c r="C9" s="1">
        <f>10000/3</f>
        <v>3333.3333333333335</v>
      </c>
      <c r="D9" s="19">
        <f>10666+2/3</f>
        <v>10666.666666666666</v>
      </c>
      <c r="F9" s="1">
        <v>24</v>
      </c>
      <c r="G9" s="1">
        <v>0</v>
      </c>
    </row>
    <row r="10" spans="2:9" ht="18" customHeight="1" x14ac:dyDescent="0.25"/>
    <row r="11" spans="2:9" ht="18" customHeight="1" x14ac:dyDescent="0.25">
      <c r="B11" s="23" t="s">
        <v>4</v>
      </c>
      <c r="F11" s="23" t="s">
        <v>5</v>
      </c>
      <c r="G11" s="23"/>
      <c r="I11" s="23" t="s">
        <v>6</v>
      </c>
    </row>
    <row r="12" spans="2:9" ht="18" customHeight="1" x14ac:dyDescent="0.35">
      <c r="B12" s="3">
        <f t="array" ref="B12:D14">MINVERSE(B7:D9)</f>
        <v>4.8502994011976052E-4</v>
      </c>
      <c r="C12" s="3">
        <v>9.8802395209580862E-5</v>
      </c>
      <c r="D12" s="3">
        <v>4.4910179640718562E-5</v>
      </c>
      <c r="F12" s="18">
        <f t="array" ref="F12:G14">MMULT(B12:D14,F7:G9)</f>
        <v>4.1245508982035932E-2</v>
      </c>
      <c r="G12" s="18">
        <v>5.8203592814371263E-2</v>
      </c>
      <c r="I12" s="4" t="s">
        <v>16</v>
      </c>
    </row>
    <row r="13" spans="2:9" ht="18" customHeight="1" x14ac:dyDescent="0.35">
      <c r="B13" s="3">
        <v>9.8802395209580848E-5</v>
      </c>
      <c r="C13" s="3">
        <v>1.9790419161676648E-4</v>
      </c>
      <c r="D13" s="3">
        <v>-4.6407185628742525E-5</v>
      </c>
      <c r="F13" s="17">
        <v>7.779640718562875E-3</v>
      </c>
      <c r="G13" s="17">
        <v>1.1856287425149702E-2</v>
      </c>
      <c r="I13" s="4" t="s">
        <v>17</v>
      </c>
    </row>
    <row r="14" spans="2:9" ht="18" customHeight="1" x14ac:dyDescent="0.35">
      <c r="B14" s="3">
        <v>4.4910179640718562E-5</v>
      </c>
      <c r="C14" s="3">
        <v>-4.6407185628742518E-5</v>
      </c>
      <c r="D14" s="3">
        <v>1.1526946107784432E-4</v>
      </c>
      <c r="F14" s="16">
        <v>6.2634730538922156E-3</v>
      </c>
      <c r="G14" s="16">
        <v>5.3892215568862277E-3</v>
      </c>
      <c r="I14" s="4" t="s">
        <v>18</v>
      </c>
    </row>
    <row r="15" spans="2:9" ht="18" customHeight="1" x14ac:dyDescent="0.25"/>
    <row r="16" spans="2:9" ht="18" customHeight="1" x14ac:dyDescent="0.25"/>
    <row r="17" spans="2:10" ht="18" customHeight="1" x14ac:dyDescent="0.25">
      <c r="B17" s="5" t="s">
        <v>0</v>
      </c>
      <c r="H17" s="25" t="s">
        <v>33</v>
      </c>
    </row>
    <row r="18" spans="2:10" ht="18" customHeight="1" x14ac:dyDescent="0.25">
      <c r="B18" s="23" t="s">
        <v>7</v>
      </c>
      <c r="H18" s="8">
        <v>1</v>
      </c>
    </row>
    <row r="19" spans="2:10" ht="18" customHeight="1" x14ac:dyDescent="0.25">
      <c r="H19" s="18">
        <f>F12</f>
        <v>4.1245508982035932E-2</v>
      </c>
    </row>
    <row r="20" spans="2:10" ht="18" customHeight="1" x14ac:dyDescent="0.25">
      <c r="B20" s="23" t="s">
        <v>8</v>
      </c>
      <c r="C20" s="23" t="s">
        <v>10</v>
      </c>
      <c r="H20" s="17">
        <f>F13</f>
        <v>7.779640718562875E-3</v>
      </c>
    </row>
    <row r="21" spans="2:10" ht="18" customHeight="1" x14ac:dyDescent="0.25">
      <c r="B21" s="23" t="s">
        <v>9</v>
      </c>
      <c r="C21" s="23"/>
      <c r="H21" s="16">
        <f>F14</f>
        <v>6.2634730538922156E-3</v>
      </c>
      <c r="J21" s="25" t="s">
        <v>33</v>
      </c>
    </row>
    <row r="22" spans="2:10" ht="18" customHeight="1" x14ac:dyDescent="0.25">
      <c r="C22" s="7" t="s">
        <v>25</v>
      </c>
      <c r="D22" s="7" t="s">
        <v>26</v>
      </c>
      <c r="E22" s="7" t="s">
        <v>27</v>
      </c>
      <c r="F22" s="7" t="s">
        <v>28</v>
      </c>
      <c r="G22" s="7"/>
      <c r="J22" s="6" t="s">
        <v>29</v>
      </c>
    </row>
    <row r="23" spans="2:10" ht="18" customHeight="1" x14ac:dyDescent="0.35">
      <c r="B23" t="s">
        <v>12</v>
      </c>
      <c r="C23" s="9">
        <v>-40</v>
      </c>
      <c r="D23" s="10">
        <v>0</v>
      </c>
      <c r="E23" s="12">
        <v>0</v>
      </c>
      <c r="F23" s="14">
        <v>0</v>
      </c>
      <c r="G23" s="24"/>
      <c r="H23" s="21">
        <f t="array" ref="H23:H25">MMULT(C23:F25,H18:H21)</f>
        <v>-40</v>
      </c>
      <c r="I23">
        <v>1</v>
      </c>
      <c r="J23" s="20">
        <f>H23*$I23</f>
        <v>-40</v>
      </c>
    </row>
    <row r="24" spans="2:10" ht="18" customHeight="1" x14ac:dyDescent="0.35">
      <c r="B24" t="s">
        <v>13</v>
      </c>
      <c r="C24" s="9">
        <v>36</v>
      </c>
      <c r="D24" s="10">
        <f>-5000/3</f>
        <v>-1666.6666666666667</v>
      </c>
      <c r="E24" s="12">
        <f>20000/3</f>
        <v>6666.666666666667</v>
      </c>
      <c r="F24" s="14">
        <f>10000/3</f>
        <v>3333.3333333333335</v>
      </c>
      <c r="G24" s="24"/>
      <c r="H24" s="21">
        <v>40</v>
      </c>
      <c r="I24">
        <v>-1</v>
      </c>
      <c r="J24" s="20">
        <f>H24*$I24</f>
        <v>-40</v>
      </c>
    </row>
    <row r="25" spans="2:10" ht="18" customHeight="1" x14ac:dyDescent="0.35">
      <c r="B25" t="s">
        <v>14</v>
      </c>
      <c r="C25" s="9">
        <v>-24</v>
      </c>
      <c r="D25" s="10">
        <f>D24</f>
        <v>-1666.6666666666667</v>
      </c>
      <c r="E25" s="12">
        <f>E24/2</f>
        <v>3333.3333333333335</v>
      </c>
      <c r="F25" s="14">
        <f>2*F24</f>
        <v>6666.666666666667</v>
      </c>
      <c r="G25" s="24"/>
      <c r="H25" s="29">
        <v>-25.053892215568865</v>
      </c>
      <c r="I25">
        <v>1</v>
      </c>
      <c r="J25" s="20">
        <f>H25*$I25</f>
        <v>-25.053892215568865</v>
      </c>
    </row>
    <row r="26" spans="2:10" ht="18" customHeight="1" x14ac:dyDescent="0.25">
      <c r="D26" s="11"/>
      <c r="E26" s="13"/>
      <c r="F26" s="15"/>
      <c r="G26" s="15"/>
    </row>
    <row r="27" spans="2:10" ht="18" customHeight="1" x14ac:dyDescent="0.35">
      <c r="B27" t="s">
        <v>20</v>
      </c>
      <c r="C27" s="9">
        <v>-40</v>
      </c>
      <c r="D27" s="10">
        <v>0</v>
      </c>
      <c r="E27" s="12">
        <v>0</v>
      </c>
      <c r="F27" s="14">
        <v>0</v>
      </c>
      <c r="G27" s="24"/>
      <c r="H27" s="21">
        <f t="array" ref="H27:H29">MMULT(C27:F29,H18:H21)</f>
        <v>-40</v>
      </c>
      <c r="I27">
        <v>1</v>
      </c>
      <c r="J27" s="20">
        <f>H27*$I27</f>
        <v>-40</v>
      </c>
    </row>
    <row r="28" spans="2:10" ht="18" customHeight="1" x14ac:dyDescent="0.35">
      <c r="B28" t="s">
        <v>21</v>
      </c>
      <c r="C28" s="9">
        <v>-42</v>
      </c>
      <c r="D28" s="10">
        <f>120000/6^3</f>
        <v>555.55555555555554</v>
      </c>
      <c r="E28" s="12">
        <f>-5000/3</f>
        <v>-1666.6666666666667</v>
      </c>
      <c r="F28" s="14">
        <f>-5000/3</f>
        <v>-1666.6666666666667</v>
      </c>
      <c r="G28" s="24"/>
      <c r="H28" s="21">
        <v>-42.491017964071858</v>
      </c>
      <c r="I28">
        <v>-1</v>
      </c>
      <c r="J28" s="20">
        <f>H28*$I28</f>
        <v>42.491017964071858</v>
      </c>
    </row>
    <row r="29" spans="2:10" ht="18" customHeight="1" x14ac:dyDescent="0.35">
      <c r="B29" t="s">
        <v>22</v>
      </c>
      <c r="C29" s="9">
        <v>-18</v>
      </c>
      <c r="D29" s="10">
        <f>-D28</f>
        <v>-555.55555555555554</v>
      </c>
      <c r="E29" s="12">
        <f>-E28</f>
        <v>1666.6666666666667</v>
      </c>
      <c r="F29" s="14">
        <f>-F28</f>
        <v>1666.6666666666667</v>
      </c>
      <c r="G29" s="24"/>
      <c r="H29" s="20">
        <v>-17.508982035928149</v>
      </c>
      <c r="I29">
        <v>1</v>
      </c>
      <c r="J29" s="20">
        <f>H29*$I29</f>
        <v>-17.508982035928149</v>
      </c>
    </row>
    <row r="30" spans="2:10" ht="18" customHeight="1" x14ac:dyDescent="0.25"/>
    <row r="31" spans="2:10" ht="18" customHeight="1" x14ac:dyDescent="0.25">
      <c r="B31" t="s">
        <v>35</v>
      </c>
    </row>
    <row r="32" spans="2:10" ht="18" customHeight="1" x14ac:dyDescent="0.25">
      <c r="D32" s="10">
        <v>2000</v>
      </c>
      <c r="E32" s="27">
        <v>0</v>
      </c>
      <c r="F32" s="27">
        <v>0</v>
      </c>
      <c r="H32" s="21">
        <f t="array" ref="H32:H34">MMULT(D32:F34,H19:H21)</f>
        <v>82.491017964071858</v>
      </c>
      <c r="I32">
        <v>-1</v>
      </c>
      <c r="J32" s="20">
        <f>H32*$I32</f>
        <v>-82.491017964071858</v>
      </c>
    </row>
    <row r="33" spans="2:10" ht="18" customHeight="1" x14ac:dyDescent="0.25">
      <c r="D33" s="27">
        <v>0</v>
      </c>
      <c r="E33" s="28">
        <v>0</v>
      </c>
      <c r="F33" s="27">
        <v>0</v>
      </c>
      <c r="H33" s="20">
        <v>0</v>
      </c>
      <c r="I33">
        <v>-1</v>
      </c>
      <c r="J33" s="20">
        <f>H33*$I33</f>
        <v>0</v>
      </c>
    </row>
    <row r="34" spans="2:10" ht="18" customHeight="1" x14ac:dyDescent="0.25">
      <c r="D34" s="27">
        <v>0</v>
      </c>
      <c r="E34" s="27">
        <v>0</v>
      </c>
      <c r="F34" s="14">
        <v>4000</v>
      </c>
      <c r="H34" s="29">
        <v>25.053892215568862</v>
      </c>
      <c r="I34">
        <v>-1</v>
      </c>
      <c r="J34" s="20">
        <f>H34*$I34</f>
        <v>-25.053892215568862</v>
      </c>
    </row>
    <row r="35" spans="2:10" ht="18" customHeight="1" x14ac:dyDescent="0.25"/>
    <row r="36" spans="2:10" ht="18" customHeight="1" x14ac:dyDescent="0.25">
      <c r="J36" s="22" t="s">
        <v>30</v>
      </c>
    </row>
    <row r="37" spans="2:10" ht="18" customHeight="1" x14ac:dyDescent="0.25">
      <c r="H37" s="25" t="s">
        <v>34</v>
      </c>
      <c r="J37" s="22"/>
    </row>
    <row r="38" spans="2:10" ht="18" customHeight="1" x14ac:dyDescent="0.25">
      <c r="H38" s="8">
        <v>1</v>
      </c>
      <c r="J38" s="22"/>
    </row>
    <row r="39" spans="2:10" ht="18" customHeight="1" x14ac:dyDescent="0.25">
      <c r="H39" s="18">
        <f>G12</f>
        <v>5.8203592814371263E-2</v>
      </c>
      <c r="J39" s="22"/>
    </row>
    <row r="40" spans="2:10" ht="18" customHeight="1" x14ac:dyDescent="0.25">
      <c r="H40" s="17">
        <f>G13</f>
        <v>1.1856287425149702E-2</v>
      </c>
      <c r="J40" s="22"/>
    </row>
    <row r="41" spans="2:10" ht="18" customHeight="1" x14ac:dyDescent="0.25">
      <c r="H41" s="16">
        <f>G14</f>
        <v>5.3892215568862277E-3</v>
      </c>
      <c r="J41" s="22"/>
    </row>
    <row r="42" spans="2:10" ht="18" customHeight="1" x14ac:dyDescent="0.25">
      <c r="C42" s="7" t="s">
        <v>25</v>
      </c>
      <c r="D42" s="7" t="s">
        <v>26</v>
      </c>
      <c r="E42" s="7" t="s">
        <v>27</v>
      </c>
      <c r="F42" s="7" t="s">
        <v>28</v>
      </c>
      <c r="G42" s="7"/>
      <c r="J42" s="6" t="s">
        <v>29</v>
      </c>
    </row>
    <row r="43" spans="2:10" ht="18" customHeight="1" x14ac:dyDescent="0.35">
      <c r="B43" t="s">
        <v>12</v>
      </c>
      <c r="C43" s="9">
        <v>0</v>
      </c>
      <c r="D43" s="10">
        <v>0</v>
      </c>
      <c r="E43" s="12">
        <v>0</v>
      </c>
      <c r="F43" s="14">
        <v>0</v>
      </c>
      <c r="G43" s="24"/>
      <c r="H43" s="21">
        <f t="array" ref="H43:H45">MMULT(C43:F45,H38:H41)</f>
        <v>0</v>
      </c>
      <c r="I43">
        <v>1</v>
      </c>
      <c r="J43" s="20">
        <f>H43*$I43</f>
        <v>0</v>
      </c>
    </row>
    <row r="44" spans="2:10" ht="18" customHeight="1" x14ac:dyDescent="0.35">
      <c r="B44" t="s">
        <v>13</v>
      </c>
      <c r="C44" s="9">
        <v>0</v>
      </c>
      <c r="D44" s="10">
        <f>-5000/3</f>
        <v>-1666.6666666666667</v>
      </c>
      <c r="E44" s="12">
        <f>20000/3</f>
        <v>6666.666666666667</v>
      </c>
      <c r="F44" s="14">
        <f>10000/3</f>
        <v>3333.3333333333335</v>
      </c>
      <c r="G44" s="24"/>
      <c r="H44" s="21">
        <v>-7.1054273576010019E-15</v>
      </c>
      <c r="I44">
        <v>-1</v>
      </c>
      <c r="J44" s="20">
        <f>H44*$I44</f>
        <v>7.1054273576010019E-15</v>
      </c>
    </row>
    <row r="45" spans="2:10" ht="18" customHeight="1" x14ac:dyDescent="0.35">
      <c r="B45" t="s">
        <v>14</v>
      </c>
      <c r="C45" s="9">
        <v>0</v>
      </c>
      <c r="D45" s="10">
        <f>D44</f>
        <v>-1666.6666666666667</v>
      </c>
      <c r="E45" s="12">
        <f>E44/2</f>
        <v>3333.3333333333335</v>
      </c>
      <c r="F45" s="14">
        <f>2*F44</f>
        <v>6666.666666666667</v>
      </c>
      <c r="G45" s="24"/>
      <c r="H45" s="29">
        <v>-21.556886227544922</v>
      </c>
      <c r="I45">
        <v>1</v>
      </c>
      <c r="J45" s="20">
        <f>H45*$I45</f>
        <v>-21.556886227544922</v>
      </c>
    </row>
    <row r="46" spans="2:10" ht="18" customHeight="1" x14ac:dyDescent="0.25">
      <c r="D46" s="11"/>
      <c r="E46" s="13"/>
      <c r="F46" s="15"/>
      <c r="G46" s="15"/>
    </row>
    <row r="47" spans="2:10" ht="18" customHeight="1" x14ac:dyDescent="0.35">
      <c r="B47" t="s">
        <v>20</v>
      </c>
      <c r="C47" s="9">
        <v>0</v>
      </c>
      <c r="D47" s="10">
        <v>0</v>
      </c>
      <c r="E47" s="12">
        <v>0</v>
      </c>
      <c r="F47" s="14">
        <v>0</v>
      </c>
      <c r="G47" s="24"/>
      <c r="H47" s="26">
        <f t="array" ref="H47:H49">MMULT(C47:F49,H38:H41)</f>
        <v>0</v>
      </c>
      <c r="I47">
        <v>1</v>
      </c>
      <c r="J47" s="20">
        <f>H47*$I47</f>
        <v>0</v>
      </c>
    </row>
    <row r="48" spans="2:10" ht="18" customHeight="1" x14ac:dyDescent="0.35">
      <c r="B48" t="s">
        <v>21</v>
      </c>
      <c r="C48" s="9">
        <v>0</v>
      </c>
      <c r="D48" s="10">
        <f>120000/6^3</f>
        <v>555.55555555555554</v>
      </c>
      <c r="E48" s="12">
        <f>-5000/3</f>
        <v>-1666.6666666666667</v>
      </c>
      <c r="F48" s="14">
        <f>-5000/3</f>
        <v>-1666.6666666666667</v>
      </c>
      <c r="G48" s="24"/>
      <c r="H48" s="21">
        <v>3.5928143712574858</v>
      </c>
      <c r="I48">
        <v>-1</v>
      </c>
      <c r="J48" s="20">
        <f>H48*$I48</f>
        <v>-3.5928143712574858</v>
      </c>
    </row>
    <row r="49" spans="2:10" ht="18" customHeight="1" x14ac:dyDescent="0.35">
      <c r="B49" t="s">
        <v>22</v>
      </c>
      <c r="C49" s="9">
        <v>0</v>
      </c>
      <c r="D49" s="10">
        <f>-D48</f>
        <v>-555.55555555555554</v>
      </c>
      <c r="E49" s="12">
        <f>-E48</f>
        <v>1666.6666666666667</v>
      </c>
      <c r="F49" s="14">
        <f>-F48</f>
        <v>1666.6666666666667</v>
      </c>
      <c r="G49" s="24"/>
      <c r="H49" s="26">
        <v>-3.5928143712574858</v>
      </c>
      <c r="I49">
        <v>1</v>
      </c>
      <c r="J49" s="20">
        <f>H49*$I49</f>
        <v>-3.5928143712574858</v>
      </c>
    </row>
    <row r="50" spans="2:10" ht="18" customHeight="1" x14ac:dyDescent="0.25"/>
    <row r="51" spans="2:10" ht="18" customHeight="1" x14ac:dyDescent="0.25">
      <c r="B51" t="s">
        <v>35</v>
      </c>
    </row>
    <row r="52" spans="2:10" ht="18" customHeight="1" x14ac:dyDescent="0.25">
      <c r="D52" s="10">
        <v>2000</v>
      </c>
      <c r="E52" s="27">
        <v>0</v>
      </c>
      <c r="F52" s="27">
        <v>0</v>
      </c>
      <c r="H52" s="21">
        <f t="array" ref="H52:H54">MMULT(D52:F54,H39:H41)</f>
        <v>116.40718562874252</v>
      </c>
      <c r="I52">
        <v>-1</v>
      </c>
      <c r="J52" s="20">
        <f>H52*$I52</f>
        <v>-116.40718562874252</v>
      </c>
    </row>
    <row r="53" spans="2:10" ht="18" customHeight="1" x14ac:dyDescent="0.25">
      <c r="D53" s="27">
        <v>0</v>
      </c>
      <c r="E53" s="28">
        <v>0</v>
      </c>
      <c r="F53" s="27">
        <v>0</v>
      </c>
      <c r="H53" s="20">
        <v>0</v>
      </c>
      <c r="I53">
        <v>-1</v>
      </c>
      <c r="J53" s="20">
        <f>H53*$I53</f>
        <v>0</v>
      </c>
    </row>
    <row r="54" spans="2:10" ht="18" customHeight="1" x14ac:dyDescent="0.25">
      <c r="D54" s="27">
        <v>0</v>
      </c>
      <c r="E54" s="27">
        <v>0</v>
      </c>
      <c r="F54" s="14">
        <v>4000</v>
      </c>
      <c r="H54" s="29">
        <v>21.556886227544911</v>
      </c>
      <c r="I54">
        <v>-1</v>
      </c>
      <c r="J54" s="20">
        <f>H54*$I54</f>
        <v>-21.556886227544911</v>
      </c>
    </row>
    <row r="55" spans="2:10" ht="18" customHeight="1" x14ac:dyDescent="0.25"/>
    <row r="56" spans="2:10" ht="18" customHeight="1" x14ac:dyDescent="0.25">
      <c r="J56" s="22" t="s">
        <v>30</v>
      </c>
    </row>
    <row r="57" spans="2:10" ht="18" customHeight="1" x14ac:dyDescent="0.25"/>
  </sheetData>
  <printOptions horizontalCentered="1"/>
  <pageMargins left="0.78740157480314965" right="0.39370078740157483" top="0.78740157480314965" bottom="0.78740157480314965" header="0.31496062992125984" footer="0.31496062992125984"/>
  <pageSetup paperSize="9" scale="74" orientation="portrait" horizontalDpi="4294967293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J44"/>
  <sheetViews>
    <sheetView tabSelected="1" workbookViewId="0">
      <selection activeCell="M9" sqref="M9"/>
    </sheetView>
  </sheetViews>
  <sheetFormatPr baseColWidth="10" defaultRowHeight="15" x14ac:dyDescent="0.25"/>
  <cols>
    <col min="1" max="1" width="2.7109375" customWidth="1"/>
    <col min="2" max="4" width="13.5703125" bestFit="1" customWidth="1"/>
  </cols>
  <sheetData>
    <row r="1" spans="2:8" ht="18" customHeight="1" x14ac:dyDescent="0.25"/>
    <row r="2" spans="2:8" ht="18" customHeight="1" x14ac:dyDescent="0.25">
      <c r="B2" s="2" t="s">
        <v>47</v>
      </c>
      <c r="H2" s="30">
        <v>43941</v>
      </c>
    </row>
    <row r="3" spans="2:8" ht="18" customHeight="1" x14ac:dyDescent="0.25"/>
    <row r="4" spans="2:8" ht="18" customHeight="1" x14ac:dyDescent="0.25">
      <c r="B4" s="2" t="s">
        <v>2</v>
      </c>
    </row>
    <row r="5" spans="2:8" ht="18" customHeight="1" x14ac:dyDescent="0.25"/>
    <row r="6" spans="2:8" ht="18" customHeight="1" x14ac:dyDescent="0.25">
      <c r="B6" s="23" t="s">
        <v>31</v>
      </c>
      <c r="F6" s="23" t="s">
        <v>3</v>
      </c>
    </row>
    <row r="7" spans="2:8" ht="18" customHeight="1" x14ac:dyDescent="0.25">
      <c r="B7" s="19">
        <v>201493.4</v>
      </c>
      <c r="C7" s="1">
        <v>0</v>
      </c>
      <c r="D7" s="1">
        <v>337.4</v>
      </c>
      <c r="F7" s="1">
        <v>-240</v>
      </c>
    </row>
    <row r="8" spans="2:8" ht="18" customHeight="1" x14ac:dyDescent="0.25">
      <c r="B8" s="1">
        <v>0</v>
      </c>
      <c r="C8" s="19">
        <v>93817.9</v>
      </c>
      <c r="D8" s="1">
        <v>-331.36</v>
      </c>
      <c r="F8" s="1">
        <v>180</v>
      </c>
    </row>
    <row r="9" spans="2:8" ht="18" customHeight="1" x14ac:dyDescent="0.25">
      <c r="B9" s="1">
        <v>337.4</v>
      </c>
      <c r="C9" s="1">
        <v>-331.36</v>
      </c>
      <c r="D9" s="19">
        <v>3325.7</v>
      </c>
      <c r="F9" s="1">
        <v>0</v>
      </c>
    </row>
    <row r="10" spans="2:8" ht="18" customHeight="1" x14ac:dyDescent="0.25"/>
    <row r="11" spans="2:8" ht="18" customHeight="1" x14ac:dyDescent="0.25">
      <c r="B11" s="23" t="s">
        <v>4</v>
      </c>
      <c r="F11" s="23" t="s">
        <v>5</v>
      </c>
      <c r="H11" s="23" t="s">
        <v>6</v>
      </c>
    </row>
    <row r="12" spans="2:8" ht="18" customHeight="1" x14ac:dyDescent="0.35">
      <c r="B12" s="3">
        <f t="array" ref="B12:D14">MINVERSE(B7:D9)</f>
        <v>4.9637852666986441E-6</v>
      </c>
      <c r="C12" s="3">
        <v>-1.779271518367418E-9</v>
      </c>
      <c r="D12" s="3">
        <v>-5.0376484000193916E-7</v>
      </c>
      <c r="F12" s="18">
        <f t="array" ref="F12:F14">MMULT(B12:D14,F7:F9)</f>
        <v>-1.1916287328809806E-3</v>
      </c>
      <c r="H12" s="4" t="s">
        <v>36</v>
      </c>
    </row>
    <row r="13" spans="2:8" ht="18" customHeight="1" x14ac:dyDescent="0.35">
      <c r="B13" s="3">
        <v>-1.7792715183674178E-9</v>
      </c>
      <c r="C13" s="3">
        <v>1.0662699693115044E-5</v>
      </c>
      <c r="D13" s="3">
        <v>1.0625710366301527E-6</v>
      </c>
      <c r="F13" s="17">
        <v>1.9197129699251162E-3</v>
      </c>
      <c r="H13" s="4" t="s">
        <v>16</v>
      </c>
    </row>
    <row r="14" spans="2:8" ht="18" customHeight="1" x14ac:dyDescent="0.35">
      <c r="B14" s="3">
        <v>-5.0376484000193916E-7</v>
      </c>
      <c r="C14" s="3">
        <v>1.0625710366301527E-6</v>
      </c>
      <c r="D14" s="3">
        <v>3.0084555546071941E-4</v>
      </c>
      <c r="F14" s="16">
        <v>3.1216634819389289E-4</v>
      </c>
      <c r="H14" s="4" t="s">
        <v>17</v>
      </c>
    </row>
    <row r="15" spans="2:8" ht="18" customHeight="1" x14ac:dyDescent="0.25"/>
    <row r="16" spans="2:8" ht="18" customHeight="1" x14ac:dyDescent="0.25"/>
    <row r="17" spans="2:10" ht="18" customHeight="1" x14ac:dyDescent="0.25">
      <c r="B17" s="5" t="s">
        <v>0</v>
      </c>
    </row>
    <row r="18" spans="2:10" ht="18" customHeight="1" x14ac:dyDescent="0.25">
      <c r="B18" s="23" t="s">
        <v>7</v>
      </c>
      <c r="H18" s="8">
        <v>1</v>
      </c>
    </row>
    <row r="19" spans="2:10" ht="18" customHeight="1" x14ac:dyDescent="0.25">
      <c r="H19" s="18">
        <f>F12</f>
        <v>-1.1916287328809806E-3</v>
      </c>
    </row>
    <row r="20" spans="2:10" ht="18" customHeight="1" x14ac:dyDescent="0.25">
      <c r="B20" s="23" t="s">
        <v>8</v>
      </c>
      <c r="C20" s="23" t="s">
        <v>10</v>
      </c>
      <c r="H20" s="17">
        <f t="shared" ref="H20:H21" si="0">F13</f>
        <v>1.9197129699251162E-3</v>
      </c>
    </row>
    <row r="21" spans="2:10" ht="18" customHeight="1" x14ac:dyDescent="0.25">
      <c r="B21" s="23" t="s">
        <v>9</v>
      </c>
      <c r="C21" s="23"/>
      <c r="H21" s="16">
        <f t="shared" si="0"/>
        <v>3.1216634819389289E-4</v>
      </c>
    </row>
    <row r="22" spans="2:10" ht="18" customHeight="1" x14ac:dyDescent="0.25">
      <c r="C22" s="7" t="s">
        <v>25</v>
      </c>
      <c r="D22" s="7" t="s">
        <v>26</v>
      </c>
      <c r="E22" s="7" t="s">
        <v>27</v>
      </c>
      <c r="F22" s="7" t="s">
        <v>28</v>
      </c>
      <c r="J22" s="6" t="s">
        <v>29</v>
      </c>
    </row>
    <row r="23" spans="2:10" ht="18" customHeight="1" x14ac:dyDescent="0.35">
      <c r="B23" t="s">
        <v>11</v>
      </c>
      <c r="C23" s="9">
        <v>0</v>
      </c>
      <c r="D23" s="10">
        <v>0</v>
      </c>
      <c r="E23" s="12">
        <v>426.04</v>
      </c>
      <c r="F23" s="14">
        <v>568.1</v>
      </c>
      <c r="H23" s="20">
        <f t="array" ref="H23:H28">MMULT(C23:F28,H18:H21)</f>
        <v>0.9952162161158471</v>
      </c>
      <c r="I23">
        <v>-1</v>
      </c>
      <c r="J23" s="20">
        <f>H23*I23</f>
        <v>-0.9952162161158471</v>
      </c>
    </row>
    <row r="24" spans="2:10" ht="18" customHeight="1" x14ac:dyDescent="0.35">
      <c r="B24" t="s">
        <v>12</v>
      </c>
      <c r="C24" s="9">
        <v>0</v>
      </c>
      <c r="D24" s="10">
        <v>0</v>
      </c>
      <c r="E24" s="12">
        <v>426.04</v>
      </c>
      <c r="F24" s="14">
        <v>1136.0999999999999</v>
      </c>
      <c r="H24" s="21">
        <v>1.1725267018899783</v>
      </c>
      <c r="I24">
        <v>1</v>
      </c>
      <c r="J24" s="20">
        <f t="shared" ref="J24:J27" si="1">H24*I24</f>
        <v>1.1725267018899783</v>
      </c>
    </row>
    <row r="25" spans="2:10" ht="18" customHeight="1" x14ac:dyDescent="0.35">
      <c r="B25" t="s">
        <v>13</v>
      </c>
      <c r="C25" s="9">
        <v>0</v>
      </c>
      <c r="D25" s="10">
        <v>0</v>
      </c>
      <c r="E25" s="12">
        <v>-757.4</v>
      </c>
      <c r="F25" s="14">
        <v>1514.8</v>
      </c>
      <c r="H25" s="21">
        <v>-0.9811210191771742</v>
      </c>
      <c r="I25">
        <v>-1</v>
      </c>
      <c r="J25" s="20">
        <f t="shared" si="1"/>
        <v>0.9811210191771742</v>
      </c>
    </row>
    <row r="26" spans="2:10" ht="18" customHeight="1" x14ac:dyDescent="0.35">
      <c r="B26" t="s">
        <v>14</v>
      </c>
      <c r="C26" s="9">
        <v>0</v>
      </c>
      <c r="D26" s="10">
        <v>0</v>
      </c>
      <c r="E26" s="12">
        <v>-757.4</v>
      </c>
      <c r="F26" s="14">
        <v>757.4</v>
      </c>
      <c r="H26" s="21">
        <v>-1.2175558112992286</v>
      </c>
      <c r="I26">
        <v>1</v>
      </c>
      <c r="J26" s="20">
        <f t="shared" si="1"/>
        <v>-1.2175558112992286</v>
      </c>
    </row>
    <row r="27" spans="2:10" ht="18" customHeight="1" x14ac:dyDescent="0.35">
      <c r="B27" t="s">
        <v>37</v>
      </c>
      <c r="C27" s="9">
        <v>0</v>
      </c>
      <c r="D27" s="10">
        <v>337.4</v>
      </c>
      <c r="E27" s="12">
        <v>0</v>
      </c>
      <c r="F27" s="14">
        <v>674.8</v>
      </c>
      <c r="H27" s="21">
        <v>-0.19140568271280395</v>
      </c>
      <c r="I27">
        <v>-1</v>
      </c>
      <c r="J27" s="20">
        <f t="shared" si="1"/>
        <v>0.19140568271280395</v>
      </c>
    </row>
    <row r="28" spans="2:10" ht="18" customHeight="1" x14ac:dyDescent="0.35">
      <c r="B28" t="s">
        <v>38</v>
      </c>
      <c r="C28" s="9">
        <v>0</v>
      </c>
      <c r="D28" s="10">
        <v>337.4</v>
      </c>
      <c r="E28" s="12">
        <v>0</v>
      </c>
      <c r="F28" s="14">
        <v>337.4</v>
      </c>
      <c r="H28" s="21">
        <v>-0.29673060859342337</v>
      </c>
      <c r="I28">
        <v>1</v>
      </c>
      <c r="J28" s="20">
        <f t="shared" ref="J24:J35" si="2">H28*I28</f>
        <v>-0.29673060859342337</v>
      </c>
    </row>
    <row r="29" spans="2:10" ht="18" customHeight="1" x14ac:dyDescent="0.25">
      <c r="D29" s="11"/>
      <c r="E29" s="13"/>
      <c r="F29" s="15"/>
    </row>
    <row r="30" spans="2:10" ht="18" customHeight="1" x14ac:dyDescent="0.35">
      <c r="B30" t="s">
        <v>19</v>
      </c>
      <c r="C30" s="9">
        <v>0</v>
      </c>
      <c r="D30" s="10">
        <v>0</v>
      </c>
      <c r="E30" s="12">
        <v>-213</v>
      </c>
      <c r="F30" s="14">
        <v>-426.04</v>
      </c>
      <c r="H30" s="20">
        <f t="array" ref="H30:H35">MMULT(C30:F35,H18:H21)</f>
        <v>-0.54189421357857581</v>
      </c>
      <c r="I30">
        <v>-1</v>
      </c>
      <c r="J30" s="20">
        <f t="shared" ref="J30:J42" si="3">H30*I30</f>
        <v>0.54189421357857581</v>
      </c>
    </row>
    <row r="31" spans="2:10" ht="18" customHeight="1" x14ac:dyDescent="0.35">
      <c r="B31" t="s">
        <v>20</v>
      </c>
      <c r="C31" s="9">
        <v>0</v>
      </c>
      <c r="D31" s="10">
        <v>0</v>
      </c>
      <c r="E31" s="12">
        <v>213</v>
      </c>
      <c r="F31" s="14">
        <v>426.04</v>
      </c>
      <c r="H31" s="21">
        <v>0.54189421357857581</v>
      </c>
      <c r="I31">
        <v>1</v>
      </c>
      <c r="J31" s="20">
        <f t="shared" si="3"/>
        <v>0.54189421357857581</v>
      </c>
    </row>
    <row r="32" spans="2:10" ht="18" customHeight="1" x14ac:dyDescent="0.35">
      <c r="B32" t="s">
        <v>21</v>
      </c>
      <c r="C32" s="9">
        <v>0</v>
      </c>
      <c r="D32" s="10">
        <v>0</v>
      </c>
      <c r="E32" s="12">
        <v>504.9</v>
      </c>
      <c r="F32" s="14">
        <v>-757.4</v>
      </c>
      <c r="H32" s="21">
        <v>0.73282828639313669</v>
      </c>
      <c r="I32">
        <v>-1</v>
      </c>
      <c r="J32" s="20">
        <f t="shared" si="3"/>
        <v>-0.73282828639313669</v>
      </c>
    </row>
    <row r="33" spans="2:10" ht="18" customHeight="1" x14ac:dyDescent="0.35">
      <c r="B33" t="s">
        <v>22</v>
      </c>
      <c r="C33" s="9">
        <v>0</v>
      </c>
      <c r="D33" s="10">
        <v>0</v>
      </c>
      <c r="E33" s="12">
        <v>-504.9</v>
      </c>
      <c r="F33" s="14">
        <v>757.4</v>
      </c>
      <c r="H33" s="20">
        <v>-0.73282828639313669</v>
      </c>
      <c r="I33">
        <v>1</v>
      </c>
      <c r="J33" s="20">
        <f t="shared" si="3"/>
        <v>-0.73282828639313669</v>
      </c>
    </row>
    <row r="34" spans="2:10" ht="18" customHeight="1" x14ac:dyDescent="0.35">
      <c r="B34" t="s">
        <v>39</v>
      </c>
      <c r="C34" s="9">
        <v>0</v>
      </c>
      <c r="D34" s="10">
        <v>-224.93299999999999</v>
      </c>
      <c r="E34" s="12">
        <v>0</v>
      </c>
      <c r="F34" s="14">
        <v>-337.4</v>
      </c>
      <c r="H34" s="20">
        <v>0.16271169989249815</v>
      </c>
      <c r="I34">
        <v>-1</v>
      </c>
      <c r="J34" s="20">
        <f t="shared" si="3"/>
        <v>-0.16271169989249815</v>
      </c>
    </row>
    <row r="35" spans="2:10" ht="18" customHeight="1" x14ac:dyDescent="0.35">
      <c r="B35" t="s">
        <v>40</v>
      </c>
      <c r="C35" s="9">
        <v>0</v>
      </c>
      <c r="D35" s="10">
        <v>224.93299999999999</v>
      </c>
      <c r="E35" s="12">
        <v>0</v>
      </c>
      <c r="F35" s="14">
        <v>337.4</v>
      </c>
      <c r="H35" s="20">
        <v>-0.16271169989249815</v>
      </c>
      <c r="I35">
        <v>1</v>
      </c>
      <c r="J35" s="20">
        <f t="shared" si="3"/>
        <v>-0.16271169989249815</v>
      </c>
    </row>
    <row r="36" spans="2:10" ht="18" customHeight="1" x14ac:dyDescent="0.25"/>
    <row r="37" spans="2:10" ht="18" customHeight="1" x14ac:dyDescent="0.35">
      <c r="B37" t="s">
        <v>41</v>
      </c>
      <c r="C37" s="9">
        <v>0</v>
      </c>
      <c r="D37" s="10">
        <v>-86257.5</v>
      </c>
      <c r="E37" s="12">
        <v>0</v>
      </c>
      <c r="F37" s="14">
        <v>0</v>
      </c>
      <c r="H37" s="20">
        <f t="array" ref="H37:H42">MMULT(C37:F42,H18:H21)</f>
        <v>102.78691542648119</v>
      </c>
      <c r="I37">
        <v>-1</v>
      </c>
      <c r="J37" s="20">
        <f t="shared" si="3"/>
        <v>-102.78691542648119</v>
      </c>
    </row>
    <row r="38" spans="2:10" ht="18" customHeight="1" x14ac:dyDescent="0.35">
      <c r="B38" t="s">
        <v>42</v>
      </c>
      <c r="C38" s="9">
        <v>0</v>
      </c>
      <c r="D38" s="10">
        <f>-D37</f>
        <v>86257.5</v>
      </c>
      <c r="E38" s="12">
        <v>0</v>
      </c>
      <c r="F38" s="14">
        <v>0</v>
      </c>
      <c r="H38" s="21">
        <v>-102.78691542648119</v>
      </c>
      <c r="I38">
        <v>1</v>
      </c>
      <c r="J38" s="20">
        <f t="shared" si="3"/>
        <v>-102.78691542648119</v>
      </c>
    </row>
    <row r="39" spans="2:10" ht="18" x14ac:dyDescent="0.35">
      <c r="B39" t="s">
        <v>43</v>
      </c>
      <c r="C39" s="9">
        <v>0</v>
      </c>
      <c r="D39" s="10">
        <v>115011</v>
      </c>
      <c r="E39" s="12">
        <v>0</v>
      </c>
      <c r="F39" s="14">
        <v>0</v>
      </c>
      <c r="H39" s="21">
        <v>-137.05041219737447</v>
      </c>
      <c r="I39">
        <v>-1</v>
      </c>
      <c r="J39" s="20">
        <f t="shared" si="3"/>
        <v>137.05041219737447</v>
      </c>
    </row>
    <row r="40" spans="2:10" ht="18" x14ac:dyDescent="0.35">
      <c r="B40" t="s">
        <v>44</v>
      </c>
      <c r="C40" s="9">
        <v>0</v>
      </c>
      <c r="D40" s="10">
        <f>-D39</f>
        <v>-115011</v>
      </c>
      <c r="E40" s="12">
        <v>0</v>
      </c>
      <c r="F40" s="14">
        <v>0</v>
      </c>
      <c r="H40" s="20">
        <v>137.05041219737447</v>
      </c>
      <c r="I40">
        <v>1</v>
      </c>
      <c r="J40" s="20">
        <f t="shared" si="3"/>
        <v>137.05041219737447</v>
      </c>
    </row>
    <row r="41" spans="2:10" ht="18" x14ac:dyDescent="0.35">
      <c r="B41" t="s">
        <v>45</v>
      </c>
      <c r="C41" s="9">
        <v>0</v>
      </c>
      <c r="D41" s="10">
        <v>0</v>
      </c>
      <c r="E41" s="12">
        <v>93100</v>
      </c>
      <c r="F41" s="14">
        <v>0</v>
      </c>
      <c r="H41" s="20">
        <v>178.72527750002831</v>
      </c>
      <c r="I41">
        <v>-1</v>
      </c>
      <c r="J41" s="20">
        <f t="shared" si="3"/>
        <v>-178.72527750002831</v>
      </c>
    </row>
    <row r="42" spans="2:10" ht="18" x14ac:dyDescent="0.35">
      <c r="B42" t="s">
        <v>46</v>
      </c>
      <c r="C42" s="9">
        <v>0</v>
      </c>
      <c r="D42" s="10">
        <v>0</v>
      </c>
      <c r="E42" s="12">
        <v>-93100</v>
      </c>
      <c r="F42" s="14">
        <v>0</v>
      </c>
      <c r="H42" s="20">
        <v>-178.72527750002831</v>
      </c>
      <c r="I42">
        <v>1</v>
      </c>
      <c r="J42" s="20">
        <f t="shared" si="3"/>
        <v>-178.72527750002831</v>
      </c>
    </row>
    <row r="44" spans="2:10" x14ac:dyDescent="0.25">
      <c r="J44" s="22" t="s">
        <v>30</v>
      </c>
    </row>
  </sheetData>
  <printOptions horizontalCentered="1"/>
  <pageMargins left="0.70866141732283472" right="0.35433070866141736" top="0.39370078740157483" bottom="0.39370078740157483" header="0.31496062992125984" footer="0.31496062992125984"/>
  <pageSetup paperSize="9" scale="84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1</vt:i4>
      </vt:variant>
    </vt:vector>
  </HeadingPairs>
  <TitlesOfParts>
    <vt:vector size="4" baseType="lpstr">
      <vt:lpstr>2. Beispiel zum DWV</vt:lpstr>
      <vt:lpstr>3. Beispiel zum DWV</vt:lpstr>
      <vt:lpstr>1. Beispiel zum WGV</vt:lpstr>
      <vt:lpstr>'1. Beispiel zum WGV'!Druckbereich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Göttsche, Jens</dc:creator>
  <cp:lastModifiedBy>Göttsche, Jens</cp:lastModifiedBy>
  <cp:lastPrinted>2020-04-09T12:18:14Z</cp:lastPrinted>
  <dcterms:created xsi:type="dcterms:W3CDTF">2019-04-12T13:54:24Z</dcterms:created>
  <dcterms:modified xsi:type="dcterms:W3CDTF">2020-04-09T12:19:09Z</dcterms:modified>
</cp:coreProperties>
</file>